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1"/>
  </bookViews>
  <sheets>
    <sheet name="orçamento  (2)" sheetId="1" r:id="rId1"/>
    <sheet name="CRONOGRAMA" sheetId="2" r:id="rId2"/>
  </sheets>
  <definedNames>
    <definedName name="_xlfn.BAHTTEXT" hidden="1">#NAME?</definedName>
    <definedName name="_xlnm.Print_Area" localSheetId="0">'orçamento  (2)'!$A$1:$F$118</definedName>
    <definedName name="_xlnm.Print_Titles" localSheetId="0">'orçamento  (2)'!$1:$16</definedName>
  </definedNames>
  <calcPr fullCalcOnLoad="1"/>
</workbook>
</file>

<file path=xl/sharedStrings.xml><?xml version="1.0" encoding="utf-8"?>
<sst xmlns="http://schemas.openxmlformats.org/spreadsheetml/2006/main" count="291" uniqueCount="212">
  <si>
    <t>COD</t>
  </si>
  <si>
    <t>SERVIÇOS</t>
  </si>
  <si>
    <t>UNID</t>
  </si>
  <si>
    <t>QTDE</t>
  </si>
  <si>
    <t>V.UNIT.</t>
  </si>
  <si>
    <t>V.PARCIAL</t>
  </si>
  <si>
    <t>1.0</t>
  </si>
  <si>
    <t>PINTURA</t>
  </si>
  <si>
    <t>Limpeza da obra</t>
  </si>
  <si>
    <t>m²</t>
  </si>
  <si>
    <t>TOTAL GERAL (R$)</t>
  </si>
  <si>
    <t>TOTAL (R$)</t>
  </si>
  <si>
    <t>1.1</t>
  </si>
  <si>
    <t>LIMPEZA DA OBRA</t>
  </si>
  <si>
    <t xml:space="preserve">                                                                          SECRETARIA EXECUTIVA REGIONAL - SER II</t>
  </si>
  <si>
    <t>CRONOGRAMA FÍSICO- FINANCEIRO</t>
  </si>
  <si>
    <t>ÍTEM</t>
  </si>
  <si>
    <t>DISCRIMINAÇÃO</t>
  </si>
  <si>
    <t>VALOR</t>
  </si>
  <si>
    <t>%</t>
  </si>
  <si>
    <t>30 DIAS</t>
  </si>
  <si>
    <t>60 DIAS</t>
  </si>
  <si>
    <t>90 DIAS</t>
  </si>
  <si>
    <t>TOTAL</t>
  </si>
  <si>
    <t>Serviço Preliminares</t>
  </si>
  <si>
    <t>Coberta</t>
  </si>
  <si>
    <t>Esquadrias</t>
  </si>
  <si>
    <t>Pintura</t>
  </si>
  <si>
    <t>Limpeza da Obra</t>
  </si>
  <si>
    <t xml:space="preserve">                                                                                                           </t>
  </si>
  <si>
    <t xml:space="preserve">                                                                                                       ANEXO III</t>
  </si>
  <si>
    <t>SECRETARIA EXECUTIVA REGIONAL II - SER II</t>
  </si>
  <si>
    <t>ANEXO II - ORÇAMENTO</t>
  </si>
  <si>
    <t>Total Acumulado</t>
  </si>
  <si>
    <t>Instalações</t>
  </si>
  <si>
    <t>2.1</t>
  </si>
  <si>
    <t>2.0</t>
  </si>
  <si>
    <t>6.0</t>
  </si>
  <si>
    <t xml:space="preserve">INSTALAÇÕES </t>
  </si>
  <si>
    <t>6.2</t>
  </si>
  <si>
    <t>8.0</t>
  </si>
  <si>
    <t>8.1</t>
  </si>
  <si>
    <t>9.0</t>
  </si>
  <si>
    <t>un</t>
  </si>
  <si>
    <t>Reboco de paredes</t>
  </si>
  <si>
    <t>7.0</t>
  </si>
  <si>
    <t>9.2</t>
  </si>
  <si>
    <t>INSTALAÇÕES HIDRÁULICAS E SANITÁRIAS</t>
  </si>
  <si>
    <t>m</t>
  </si>
  <si>
    <t>ESQUADRIA</t>
  </si>
  <si>
    <t>COBERTA</t>
  </si>
  <si>
    <t>6.1</t>
  </si>
  <si>
    <t>IMPERMEABILIZAÇÃO</t>
  </si>
  <si>
    <t>INSTALAÇÕES ELÉTRICAS</t>
  </si>
  <si>
    <t xml:space="preserve">Chapisco de base </t>
  </si>
  <si>
    <t>DEMOLIÇÕES E RETIRADAS</t>
  </si>
  <si>
    <t>Demolições e Retiradas</t>
  </si>
  <si>
    <t>SUB-TOTAL (R$)</t>
  </si>
  <si>
    <t>Total Simples</t>
  </si>
  <si>
    <t>9.3</t>
  </si>
  <si>
    <t>9.4</t>
  </si>
  <si>
    <t>Chuveiro plástica em pvc</t>
  </si>
  <si>
    <t>Regularização de base</t>
  </si>
  <si>
    <t>Proteção mecânica de superfícies c/ argamassa de cimento e areia no traço 1:7</t>
  </si>
  <si>
    <t>Latex concretina duas demaõs</t>
  </si>
  <si>
    <t>Fechadura completa para porta externa</t>
  </si>
  <si>
    <t>Esmalte sintético com duas demãos de zarcão em superfície de ferro</t>
  </si>
  <si>
    <t>Interrruptor com uma tecla simples 10 A 250V</t>
  </si>
  <si>
    <t>7.2</t>
  </si>
  <si>
    <t>9.1</t>
  </si>
  <si>
    <t xml:space="preserve">Emboço de paredes </t>
  </si>
  <si>
    <t>2.2</t>
  </si>
  <si>
    <t>2.3</t>
  </si>
  <si>
    <t>Emassamento em parede 02 demãos c/ massa de pva</t>
  </si>
  <si>
    <t>Emassamento de esquadrias de madeira 02 demãos para tinta a óleo ou esmalte</t>
  </si>
  <si>
    <t>Esmalte em duas demãos sobre madeira</t>
  </si>
  <si>
    <t>3.0</t>
  </si>
  <si>
    <t>3.1</t>
  </si>
  <si>
    <t>Impermeabilização de reservatório elevado com membrana elástica bicomponente</t>
  </si>
  <si>
    <t>Retelhamento com telha cerâmica (sem aquisição)</t>
  </si>
  <si>
    <t>Telha cerâmica colonial ou paulista, inclusíve emboçamento</t>
  </si>
  <si>
    <t>Tomada universal 2 polos 10A 250V</t>
  </si>
  <si>
    <t>Registro de gaveta bruto 3/4"- padrão popular</t>
  </si>
  <si>
    <t>Registro de pressão 3/4" - padrão popular</t>
  </si>
  <si>
    <t>Ralo sifonado de pvc</t>
  </si>
  <si>
    <t>Assentamento de lavatório de louça branca (sem aquisição)</t>
  </si>
  <si>
    <t>Engate de PVC</t>
  </si>
  <si>
    <t>Sifão PVC para lavatório - Padrão popular</t>
  </si>
  <si>
    <t>REVESTIMENTO</t>
  </si>
  <si>
    <t>Assentamento de pastilha de porcelana com argamassa colante</t>
  </si>
  <si>
    <t>Tinta mineral em pó três demãos em teto</t>
  </si>
  <si>
    <t xml:space="preserve">Látex PVA 2 demãos em parede s/ massa </t>
  </si>
  <si>
    <t>Retirada de telha cerâmica em cobertura</t>
  </si>
  <si>
    <t>Retirada de estrutura de madeira para telha cerâmica</t>
  </si>
  <si>
    <t>Tratamento anticupim em madeiramento de coberta</t>
  </si>
  <si>
    <t>Estrutura de madeira para telha cerâmica</t>
  </si>
  <si>
    <t>2.4</t>
  </si>
  <si>
    <t>1.3</t>
  </si>
  <si>
    <t>Beiribica em telha colonial</t>
  </si>
  <si>
    <t>Cumeeira em telha colonial inclusive emboçamento</t>
  </si>
  <si>
    <t>Calha de chapa de galvanizada 26 desenvolvimento 50cm</t>
  </si>
  <si>
    <t>Lâmpada incandescente 60w (substituição)</t>
  </si>
  <si>
    <t>Fio isolado pvc 750V 4mm</t>
  </si>
  <si>
    <t>Fio isolado pvc 750V 2,5mm</t>
  </si>
  <si>
    <t>Disjuntor monopolar em quadro de distribuição de 16A</t>
  </si>
  <si>
    <t>Disjuntor tripolar em quadro de distribuição de 25A</t>
  </si>
  <si>
    <t>Assento plástico para bacia sanitária</t>
  </si>
  <si>
    <t>PAREDES E PAINÉIS</t>
  </si>
  <si>
    <t>Alvenaria de tijolo furado esp.=10cm</t>
  </si>
  <si>
    <t>Retirada de porta e ou janela de madeira</t>
  </si>
  <si>
    <t>Revestimento em azulejo de primeira qualidade assentada com argamassa industrializada (com rejuntamento)</t>
  </si>
  <si>
    <t>Impermeabilização com manta asfáltica esp.=3,00mm com proteção de alumínio</t>
  </si>
  <si>
    <t>PAVIMENTAÇÃO</t>
  </si>
  <si>
    <t>5.0</t>
  </si>
  <si>
    <t>5.1</t>
  </si>
  <si>
    <t>5.2</t>
  </si>
  <si>
    <t>8.2</t>
  </si>
  <si>
    <t>8.3</t>
  </si>
  <si>
    <t>8.4</t>
  </si>
  <si>
    <t>10.0</t>
  </si>
  <si>
    <t>10.1</t>
  </si>
  <si>
    <t>11.0</t>
  </si>
  <si>
    <t>11.1</t>
  </si>
  <si>
    <t>SERVIÇOS PRELIMINARES</t>
  </si>
  <si>
    <t>Placa da obra</t>
  </si>
  <si>
    <t>Registro no CREA - área acima de 270,00m² e ART's</t>
  </si>
  <si>
    <t>5.3</t>
  </si>
  <si>
    <t>5.4</t>
  </si>
  <si>
    <t>5.5</t>
  </si>
  <si>
    <t>5.6</t>
  </si>
  <si>
    <t>5.7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</si>
  <si>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</si>
  <si>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</si>
  <si>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</si>
  <si>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</si>
  <si>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</si>
  <si>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</si>
  <si>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</si>
  <si>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</si>
  <si>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</si>
  <si>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</si>
  <si>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</si>
  <si>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</si>
  <si>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</si>
  <si>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</si>
  <si>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</si>
  <si>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</si>
  <si>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11.2</t>
  </si>
  <si>
    <t>11.3</t>
  </si>
  <si>
    <t>11.4</t>
  </si>
  <si>
    <t>11.5</t>
  </si>
  <si>
    <t>11.6</t>
  </si>
  <si>
    <t>11.7</t>
  </si>
  <si>
    <t>11.9</t>
  </si>
  <si>
    <t>12.0</t>
  </si>
  <si>
    <t>12.1</t>
  </si>
  <si>
    <t>Dobradiça 3" x 21/2"</t>
  </si>
  <si>
    <t>7.5</t>
  </si>
  <si>
    <t>Piso cimentado esp.=1,50cm</t>
  </si>
  <si>
    <t>10.2</t>
  </si>
  <si>
    <t>10.3</t>
  </si>
  <si>
    <t>Demolição manual de alvenaria de tijolo furado com remoção lateral</t>
  </si>
  <si>
    <t>m³</t>
  </si>
  <si>
    <t>Verga reta de concreto armado</t>
  </si>
  <si>
    <t>3.2</t>
  </si>
  <si>
    <t>Janela de correr em alumínio anodizado fosco com caixilho (fornecimento e montagem)</t>
  </si>
  <si>
    <t>Janela alumínio anodizado fosco com vidro tipo guilhotina (fornecimento e montagem)</t>
  </si>
  <si>
    <t>Vidro dristal comum esp.=4,00mm</t>
  </si>
  <si>
    <t>m2</t>
  </si>
  <si>
    <t>Grade de ferro de proteção</t>
  </si>
  <si>
    <t>Portão de ferro em chapa tipo tijolinho</t>
  </si>
  <si>
    <t>7.6</t>
  </si>
  <si>
    <t>7.7</t>
  </si>
  <si>
    <t>7.8</t>
  </si>
  <si>
    <t>7.9</t>
  </si>
  <si>
    <t>7.10</t>
  </si>
  <si>
    <t>Peitoril de marmore lar.=15,00cm</t>
  </si>
  <si>
    <t>9.5</t>
  </si>
  <si>
    <t>Porta tipo ficha de embutir (0,60 x2,10)m completa</t>
  </si>
  <si>
    <t>7.11</t>
  </si>
  <si>
    <t>Carga manual de entulho em caminhão basculante</t>
  </si>
  <si>
    <t>Transporte de material exceto rocha em caminhão basculante 12m³ DMT.= 15km</t>
  </si>
  <si>
    <t>2.5</t>
  </si>
  <si>
    <t>2.6</t>
  </si>
  <si>
    <t>Impermeabilização</t>
  </si>
  <si>
    <t>Revestimento</t>
  </si>
  <si>
    <t>Pavimentação</t>
  </si>
  <si>
    <t>Paredes e Painés</t>
  </si>
  <si>
    <t>Importa o presente orçamento no valor total de R$ 48.074,63(quarenta e oito mil, setanta e quatro reais e sessenta e três centavos)</t>
  </si>
  <si>
    <t>Caixa de descarga plástica de sobrepor</t>
  </si>
  <si>
    <t>Andaime metálico de encaixe tipo torre para fachadas - locação mensal</t>
  </si>
  <si>
    <t>Retirada de divisória</t>
  </si>
  <si>
    <t>2.7</t>
  </si>
  <si>
    <t>2.8</t>
  </si>
  <si>
    <t>Tinta mineral em pó três demãos em paredes(Colunas)</t>
  </si>
  <si>
    <t>Retirada de reboco, emboço e /ou revestimentos em argamassa</t>
  </si>
  <si>
    <t>Retirada de cerâmica</t>
  </si>
  <si>
    <t>2.9</t>
  </si>
  <si>
    <t>Piso cerâmico de primeira qualidade 30 x30cm assentado com argamassa industrializada</t>
  </si>
  <si>
    <t>1.2</t>
  </si>
  <si>
    <t>Luminária fluorescente completa com 2 lampadas de 40W</t>
  </si>
  <si>
    <t>Reator AFP-PR 2 x 40W</t>
  </si>
  <si>
    <t>Lampada fluorescente de 40W</t>
  </si>
  <si>
    <t>6.1.8</t>
  </si>
  <si>
    <t>6.1.9</t>
  </si>
  <si>
    <t>6.1.10</t>
  </si>
  <si>
    <t>Torneira de pressão cromada de uso geral</t>
  </si>
  <si>
    <t>DATA -02 de maio de 2012</t>
  </si>
  <si>
    <t>02/05/2012</t>
  </si>
  <si>
    <t>REFORMA DO CENTRO DE REFERENCIA EM EDUCAÇÃO AMBIENTAL - ONDA VERDE</t>
  </si>
  <si>
    <t>LOCAL: PRÉDIO DE ADMINISTRAÇÃO DO PARQUE ADHIL BARRETO</t>
  </si>
  <si>
    <t>REFORMA DO CENTRO DE REFERÊNCIA EM EDUCAÇÃO AMBIENTAL - ONDA VERDE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</si>
</sst>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#,##0.00;[Red]#,##0.00"/>
    <numFmt numFmtId="174" formatCode="[$-416]dddd\,\ d&quot; de &quot;mmmm&quot; de &quot;yyyy"/>
    <numFmt numFmtId="175" formatCode="[$-416]mmm\-yy;@"/>
    <numFmt numFmtId="176" formatCode="00000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43" fontId="1" fillId="0" borderId="0" xfId="2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justify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justify"/>
    </xf>
    <xf numFmtId="43" fontId="2" fillId="0" borderId="0" xfId="2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43" fontId="2" fillId="0" borderId="0" xfId="20" applyFont="1" applyAlignment="1">
      <alignment horizontal="center"/>
    </xf>
    <xf numFmtId="0" fontId="1" fillId="0" borderId="0" xfId="0" applyFont="1" applyBorder="1" applyAlignment="1">
      <alignment horizontal="right" vertical="justify"/>
    </xf>
    <xf numFmtId="0" fontId="2" fillId="0" borderId="0" xfId="0" applyFont="1" applyAlignment="1">
      <alignment horizontal="left" vertical="top"/>
    </xf>
    <xf numFmtId="43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43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shrinkToFit="1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 vertical="top"/>
    </xf>
    <xf numFmtId="4" fontId="2" fillId="0" borderId="0" xfId="0" applyNumberFormat="1" applyFont="1" applyAlignment="1">
      <alignment/>
    </xf>
    <xf numFmtId="49" fontId="1" fillId="0" borderId="0" xfId="2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justify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3" fontId="2" fillId="0" borderId="0" xfId="2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 vertical="top"/>
    </xf>
    <xf numFmtId="0" fontId="7" fillId="0" borderId="2" xfId="0" applyFont="1" applyBorder="1" applyAlignment="1">
      <alignment/>
    </xf>
    <xf numFmtId="43" fontId="6" fillId="0" borderId="0" xfId="2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3" fontId="1" fillId="0" borderId="0" xfId="20" applyFont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center" vertical="top" wrapText="1"/>
    </xf>
    <xf numFmtId="4" fontId="1" fillId="0" borderId="0" xfId="20" applyNumberFormat="1" applyFont="1" applyFill="1" applyBorder="1" applyAlignment="1">
      <alignment horizontal="right" vertical="top" wrapText="1"/>
    </xf>
    <xf numFmtId="4" fontId="1" fillId="0" borderId="0" xfId="20" applyNumberFormat="1" applyFont="1" applyBorder="1" applyAlignment="1">
      <alignment vertical="top" wrapText="1"/>
    </xf>
    <xf numFmtId="43" fontId="2" fillId="0" borderId="0" xfId="20" applyFont="1" applyFill="1" applyBorder="1" applyAlignment="1">
      <alignment vertical="top"/>
    </xf>
    <xf numFmtId="10" fontId="0" fillId="0" borderId="1" xfId="0" applyNumberFormat="1" applyBorder="1" applyAlignment="1">
      <alignment horizontal="center"/>
    </xf>
    <xf numFmtId="4" fontId="2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justify" wrapText="1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wrapText="1"/>
    </xf>
    <xf numFmtId="43" fontId="2" fillId="0" borderId="0" xfId="0" applyNumberFormat="1" applyFont="1" applyBorder="1" applyAlignment="1">
      <alignment vertical="top"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2" fillId="0" borderId="0" xfId="0" applyFont="1" applyFill="1" applyBorder="1" applyAlignment="1">
      <alignment vertical="top" shrinkToFit="1"/>
    </xf>
    <xf numFmtId="4" fontId="2" fillId="0" borderId="0" xfId="0" applyNumberFormat="1" applyFont="1" applyFill="1" applyBorder="1" applyAlignment="1">
      <alignment horizontal="center" vertical="top" wrapText="1"/>
    </xf>
    <xf numFmtId="4" fontId="2" fillId="0" borderId="0" xfId="20" applyNumberFormat="1" applyFont="1" applyFill="1" applyBorder="1" applyAlignment="1">
      <alignment horizontal="right" vertical="top" wrapText="1"/>
    </xf>
    <xf numFmtId="43" fontId="2" fillId="2" borderId="0" xfId="20" applyFont="1" applyFill="1" applyBorder="1" applyAlignment="1">
      <alignment horizontal="center" vertical="top"/>
    </xf>
    <xf numFmtId="0" fontId="7" fillId="0" borderId="5" xfId="0" applyFont="1" applyBorder="1" applyAlignment="1">
      <alignment/>
    </xf>
    <xf numFmtId="4" fontId="2" fillId="0" borderId="0" xfId="20" applyNumberFormat="1" applyFont="1" applyBorder="1" applyAlignment="1">
      <alignment vertical="top" wrapText="1"/>
    </xf>
    <xf numFmtId="4" fontId="1" fillId="0" borderId="0" xfId="0" applyNumberFormat="1" applyFont="1" applyFill="1" applyBorder="1" applyAlignment="1">
      <alignment horizontal="left" wrapText="1"/>
    </xf>
    <xf numFmtId="0" fontId="2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left" wrapText="1"/>
    </xf>
    <xf numFmtId="0" fontId="2" fillId="0" borderId="8" xfId="0" applyFont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1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0</xdr:row>
      <xdr:rowOff>123825</xdr:rowOff>
    </xdr:from>
    <xdr:to>
      <xdr:col>1</xdr:col>
      <xdr:colOff>2857500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23825"/>
          <a:ext cx="2000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133350</xdr:rowOff>
    </xdr:from>
    <xdr:to>
      <xdr:col>1</xdr:col>
      <xdr:colOff>2171700</xdr:colOff>
      <xdr:row>6</xdr:row>
      <xdr:rowOff>85725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2314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SheetLayoutView="100" workbookViewId="0" topLeftCell="A1">
      <selection activeCell="A13" sqref="A13:F13"/>
    </sheetView>
  </sheetViews>
  <sheetFormatPr defaultColWidth="9.140625" defaultRowHeight="12.75"/>
  <cols>
    <col min="1" max="1" width="6.140625" style="14" customWidth="1"/>
    <col min="2" max="2" width="50.140625" style="10" customWidth="1"/>
    <col min="3" max="3" width="5.57421875" style="11" customWidth="1"/>
    <col min="4" max="4" width="8.8515625" style="12" customWidth="1"/>
    <col min="5" max="5" width="9.8515625" style="12" bestFit="1" customWidth="1"/>
    <col min="6" max="6" width="10.421875" style="12" customWidth="1"/>
    <col min="7" max="7" width="10.7109375" style="9" hidden="1" customWidth="1"/>
    <col min="8" max="8" width="11.140625" style="9" hidden="1" customWidth="1"/>
    <col min="9" max="9" width="11.28125" style="9" customWidth="1"/>
    <col min="10" max="16384" width="9.140625" style="9" customWidth="1"/>
  </cols>
  <sheetData>
    <row r="1" ht="11.25">
      <c r="A1" s="14" t="s">
        <v>29</v>
      </c>
    </row>
    <row r="2" ht="11.25"/>
    <row r="3" ht="11.25"/>
    <row r="4" ht="11.25"/>
    <row r="5" ht="11.25"/>
    <row r="6" ht="11.25"/>
    <row r="7" ht="11.25"/>
    <row r="8" ht="0.75" customHeight="1"/>
    <row r="9" ht="0.75" customHeight="1"/>
    <row r="10" spans="1:12" ht="15.75">
      <c r="A10" s="90" t="s">
        <v>31</v>
      </c>
      <c r="B10" s="90"/>
      <c r="C10" s="90"/>
      <c r="D10" s="90"/>
      <c r="E10" s="90"/>
      <c r="F10" s="90"/>
      <c r="L10" s="86"/>
    </row>
    <row r="11" spans="1:6" ht="32.25" customHeight="1">
      <c r="A11" s="91" t="s">
        <v>209</v>
      </c>
      <c r="B11" s="91"/>
      <c r="C11" s="91"/>
      <c r="D11" s="91"/>
      <c r="E11" s="91"/>
      <c r="F11" s="91"/>
    </row>
    <row r="12" spans="1:6" ht="18" customHeight="1">
      <c r="A12" s="91" t="s">
        <v>210</v>
      </c>
      <c r="B12" s="91"/>
      <c r="C12" s="91"/>
      <c r="D12" s="91"/>
      <c r="E12" s="91"/>
      <c r="F12" s="91"/>
    </row>
    <row r="13" spans="1:6" ht="15.75">
      <c r="A13" s="90" t="s">
        <v>32</v>
      </c>
      <c r="B13" s="90"/>
      <c r="C13" s="90"/>
      <c r="D13" s="90"/>
      <c r="E13" s="90"/>
      <c r="F13" s="90"/>
    </row>
    <row r="14" spans="1:6" ht="9" customHeight="1">
      <c r="A14" s="33"/>
      <c r="B14" s="33"/>
      <c r="C14" s="44"/>
      <c r="D14" s="33"/>
      <c r="E14" s="33"/>
      <c r="F14" s="33"/>
    </row>
    <row r="15" spans="1:6" ht="11.25">
      <c r="A15" s="17"/>
      <c r="B15" s="7"/>
      <c r="C15" s="6"/>
      <c r="D15" s="8"/>
      <c r="E15" s="8"/>
      <c r="F15" s="35" t="s">
        <v>208</v>
      </c>
    </row>
    <row r="16" spans="1:6" s="4" customFormat="1" ht="11.25">
      <c r="A16" s="16" t="s">
        <v>0</v>
      </c>
      <c r="B16" s="2" t="s">
        <v>1</v>
      </c>
      <c r="C16" s="1" t="s">
        <v>2</v>
      </c>
      <c r="D16" s="3" t="s">
        <v>3</v>
      </c>
      <c r="E16" s="3" t="s">
        <v>4</v>
      </c>
      <c r="F16" s="3" t="s">
        <v>5</v>
      </c>
    </row>
    <row r="17" spans="1:6" s="4" customFormat="1" ht="11.25">
      <c r="A17" s="16" t="s">
        <v>6</v>
      </c>
      <c r="B17" s="5" t="s">
        <v>123</v>
      </c>
      <c r="C17" s="6"/>
      <c r="D17" s="3"/>
      <c r="E17" s="3"/>
      <c r="F17" s="3"/>
    </row>
    <row r="18" spans="1:6" s="4" customFormat="1" ht="11.25">
      <c r="A18" s="17" t="s">
        <v>12</v>
      </c>
      <c r="B18" s="7" t="s">
        <v>124</v>
      </c>
      <c r="C18" s="40" t="s">
        <v>9</v>
      </c>
      <c r="D18" s="41">
        <v>6</v>
      </c>
      <c r="E18" s="41">
        <v>86.78</v>
      </c>
      <c r="F18" s="41">
        <f>E18*D18</f>
        <v>520.6800000000001</v>
      </c>
    </row>
    <row r="19" spans="1:6" s="4" customFormat="1" ht="11.25">
      <c r="A19" s="17" t="s">
        <v>199</v>
      </c>
      <c r="B19" s="7" t="s">
        <v>125</v>
      </c>
      <c r="C19" s="40" t="s">
        <v>43</v>
      </c>
      <c r="D19" s="41">
        <v>1</v>
      </c>
      <c r="E19" s="41">
        <v>840</v>
      </c>
      <c r="F19" s="41">
        <f>E19*D19</f>
        <v>840</v>
      </c>
    </row>
    <row r="20" spans="1:6" s="4" customFormat="1" ht="22.5">
      <c r="A20" s="17" t="s">
        <v>97</v>
      </c>
      <c r="B20" s="7" t="s">
        <v>190</v>
      </c>
      <c r="C20" s="40" t="s">
        <v>43</v>
      </c>
      <c r="D20" s="41">
        <v>40</v>
      </c>
      <c r="E20" s="41">
        <v>7.75</v>
      </c>
      <c r="F20" s="41">
        <f>E20*D20</f>
        <v>310</v>
      </c>
    </row>
    <row r="21" spans="1:9" s="4" customFormat="1" ht="11.25">
      <c r="A21" s="17"/>
      <c r="B21" s="13"/>
      <c r="C21" s="47"/>
      <c r="D21" s="48"/>
      <c r="E21" s="48"/>
      <c r="F21" s="48">
        <f>SUM(F18:F20)</f>
        <v>1670.68</v>
      </c>
      <c r="I21" s="19">
        <f>F21</f>
        <v>1670.68</v>
      </c>
    </row>
    <row r="22" spans="1:10" ht="11.25">
      <c r="A22" s="16" t="s">
        <v>36</v>
      </c>
      <c r="B22" s="5" t="s">
        <v>55</v>
      </c>
      <c r="C22" s="47"/>
      <c r="D22" s="48"/>
      <c r="E22" s="48"/>
      <c r="F22" s="48"/>
      <c r="G22" s="15"/>
      <c r="H22" s="15"/>
      <c r="I22" s="15"/>
      <c r="J22" s="34"/>
    </row>
    <row r="23" spans="1:10" ht="11.25">
      <c r="A23" s="17" t="s">
        <v>35</v>
      </c>
      <c r="B23" s="7" t="s">
        <v>161</v>
      </c>
      <c r="C23" s="40" t="s">
        <v>162</v>
      </c>
      <c r="D23" s="41">
        <v>0.53</v>
      </c>
      <c r="E23" s="41">
        <v>15.41</v>
      </c>
      <c r="F23" s="41">
        <f aca="true" t="shared" si="0" ref="F23:F31">E23*D23</f>
        <v>8.167300000000001</v>
      </c>
      <c r="G23" s="15"/>
      <c r="H23" s="15"/>
      <c r="I23" s="15"/>
      <c r="J23" s="34"/>
    </row>
    <row r="24" spans="1:10" ht="11.25">
      <c r="A24" s="17" t="s">
        <v>71</v>
      </c>
      <c r="B24" s="7" t="s">
        <v>92</v>
      </c>
      <c r="C24" s="40" t="s">
        <v>9</v>
      </c>
      <c r="D24" s="41">
        <v>525</v>
      </c>
      <c r="E24" s="41">
        <v>4.34</v>
      </c>
      <c r="F24" s="41">
        <f t="shared" si="0"/>
        <v>2278.5</v>
      </c>
      <c r="G24" s="15"/>
      <c r="H24" s="15"/>
      <c r="I24" s="15"/>
      <c r="J24" s="34"/>
    </row>
    <row r="25" spans="1:10" ht="11.25">
      <c r="A25" s="17" t="s">
        <v>72</v>
      </c>
      <c r="B25" s="7" t="s">
        <v>93</v>
      </c>
      <c r="C25" s="40" t="s">
        <v>9</v>
      </c>
      <c r="D25" s="41">
        <v>105</v>
      </c>
      <c r="E25" s="41">
        <v>10.45</v>
      </c>
      <c r="F25" s="41">
        <f t="shared" si="0"/>
        <v>1097.25</v>
      </c>
      <c r="G25" s="15"/>
      <c r="H25" s="15"/>
      <c r="I25" s="15"/>
      <c r="J25" s="34"/>
    </row>
    <row r="26" spans="1:10" ht="11.25">
      <c r="A26" s="17" t="s">
        <v>96</v>
      </c>
      <c r="B26" s="7" t="s">
        <v>109</v>
      </c>
      <c r="C26" s="40" t="s">
        <v>9</v>
      </c>
      <c r="D26" s="41">
        <v>3.78</v>
      </c>
      <c r="E26" s="41">
        <v>5.78</v>
      </c>
      <c r="F26" s="41">
        <f t="shared" si="0"/>
        <v>21.848399999999998</v>
      </c>
      <c r="G26" s="15"/>
      <c r="H26" s="15"/>
      <c r="I26" s="15"/>
      <c r="J26" s="34"/>
    </row>
    <row r="27" spans="1:10" ht="11.25">
      <c r="A27" s="17" t="s">
        <v>182</v>
      </c>
      <c r="B27" s="7" t="s">
        <v>191</v>
      </c>
      <c r="C27" s="40" t="s">
        <v>9</v>
      </c>
      <c r="D27" s="41">
        <v>4</v>
      </c>
      <c r="E27" s="41">
        <v>5.94</v>
      </c>
      <c r="F27" s="41">
        <f t="shared" si="0"/>
        <v>23.76</v>
      </c>
      <c r="G27" s="15"/>
      <c r="H27" s="15"/>
      <c r="I27" s="15"/>
      <c r="J27" s="34"/>
    </row>
    <row r="28" spans="1:10" ht="11.25">
      <c r="A28" s="17" t="s">
        <v>183</v>
      </c>
      <c r="B28" s="7" t="s">
        <v>195</v>
      </c>
      <c r="C28" s="40" t="s">
        <v>9</v>
      </c>
      <c r="D28" s="41">
        <v>20</v>
      </c>
      <c r="E28" s="41">
        <v>3.63</v>
      </c>
      <c r="F28" s="41">
        <f t="shared" si="0"/>
        <v>72.6</v>
      </c>
      <c r="G28" s="15"/>
      <c r="H28" s="15"/>
      <c r="I28" s="15"/>
      <c r="J28" s="34"/>
    </row>
    <row r="29" spans="1:10" ht="11.25">
      <c r="A29" s="17" t="s">
        <v>192</v>
      </c>
      <c r="B29" s="7" t="s">
        <v>196</v>
      </c>
      <c r="C29" s="40" t="s">
        <v>9</v>
      </c>
      <c r="D29" s="41">
        <v>7</v>
      </c>
      <c r="E29" s="41">
        <v>5.04</v>
      </c>
      <c r="F29" s="41">
        <f t="shared" si="0"/>
        <v>35.28</v>
      </c>
      <c r="G29" s="15"/>
      <c r="H29" s="15"/>
      <c r="I29" s="15"/>
      <c r="J29" s="34"/>
    </row>
    <row r="30" spans="1:10" ht="11.25">
      <c r="A30" s="17" t="s">
        <v>193</v>
      </c>
      <c r="B30" s="7" t="s">
        <v>180</v>
      </c>
      <c r="C30" s="40" t="s">
        <v>162</v>
      </c>
      <c r="D30" s="41">
        <v>25</v>
      </c>
      <c r="E30" s="41">
        <v>9.58</v>
      </c>
      <c r="F30" s="41">
        <f t="shared" si="0"/>
        <v>239.5</v>
      </c>
      <c r="G30" s="15"/>
      <c r="H30" s="15"/>
      <c r="I30" s="15"/>
      <c r="J30" s="34"/>
    </row>
    <row r="31" spans="1:10" ht="22.5">
      <c r="A31" s="17" t="s">
        <v>197</v>
      </c>
      <c r="B31" s="7" t="s">
        <v>181</v>
      </c>
      <c r="C31" s="40" t="s">
        <v>162</v>
      </c>
      <c r="D31" s="41">
        <v>25</v>
      </c>
      <c r="E31" s="41">
        <v>18.36</v>
      </c>
      <c r="F31" s="41">
        <f t="shared" si="0"/>
        <v>459</v>
      </c>
      <c r="G31" s="15"/>
      <c r="H31" s="15"/>
      <c r="I31" s="15"/>
      <c r="J31" s="34"/>
    </row>
    <row r="32" spans="1:10" ht="11.25">
      <c r="A32" s="23"/>
      <c r="B32" s="22" t="s">
        <v>11</v>
      </c>
      <c r="C32" s="49"/>
      <c r="D32" s="50"/>
      <c r="E32" s="50"/>
      <c r="F32" s="51">
        <f>SUM(F23:F31)</f>
        <v>4235.9057</v>
      </c>
      <c r="G32" s="15"/>
      <c r="I32" s="34">
        <f>F32</f>
        <v>4235.9057</v>
      </c>
      <c r="J32" s="34"/>
    </row>
    <row r="33" spans="1:10" ht="11.25">
      <c r="A33" s="23" t="s">
        <v>76</v>
      </c>
      <c r="B33" s="67" t="s">
        <v>107</v>
      </c>
      <c r="C33" s="49"/>
      <c r="D33" s="50"/>
      <c r="E33" s="50"/>
      <c r="F33" s="51"/>
      <c r="G33" s="15"/>
      <c r="I33" s="34"/>
      <c r="J33" s="34"/>
    </row>
    <row r="34" spans="1:10" ht="11.25">
      <c r="A34" s="61" t="s">
        <v>77</v>
      </c>
      <c r="B34" s="54" t="s">
        <v>108</v>
      </c>
      <c r="C34" s="62" t="s">
        <v>9</v>
      </c>
      <c r="D34" s="63">
        <v>7.6</v>
      </c>
      <c r="E34" s="63">
        <v>29.25</v>
      </c>
      <c r="F34" s="66">
        <f>E34*D34</f>
        <v>222.29999999999998</v>
      </c>
      <c r="G34" s="15"/>
      <c r="I34" s="34"/>
      <c r="J34" s="34"/>
    </row>
    <row r="35" spans="1:10" ht="11.25">
      <c r="A35" s="61" t="s">
        <v>164</v>
      </c>
      <c r="B35" s="54" t="s">
        <v>163</v>
      </c>
      <c r="C35" s="62" t="s">
        <v>162</v>
      </c>
      <c r="D35" s="63">
        <v>0.03</v>
      </c>
      <c r="E35" s="63">
        <v>895.61</v>
      </c>
      <c r="F35" s="66">
        <f>E35*D35</f>
        <v>26.868299999999998</v>
      </c>
      <c r="G35" s="15"/>
      <c r="I35" s="34"/>
      <c r="J35" s="34"/>
    </row>
    <row r="36" spans="1:10" ht="11.25">
      <c r="A36" s="23"/>
      <c r="B36" s="22" t="s">
        <v>11</v>
      </c>
      <c r="C36" s="49"/>
      <c r="D36" s="50"/>
      <c r="E36" s="50"/>
      <c r="F36" s="51">
        <f>SUM(F34:F35)</f>
        <v>249.1683</v>
      </c>
      <c r="G36" s="15"/>
      <c r="I36" s="34">
        <f>F36</f>
        <v>249.1683</v>
      </c>
      <c r="J36" s="34"/>
    </row>
    <row r="37" spans="1:10" ht="11.25">
      <c r="A37" s="16" t="s">
        <v>113</v>
      </c>
      <c r="B37" s="5" t="s">
        <v>50</v>
      </c>
      <c r="C37" s="47"/>
      <c r="D37" s="48"/>
      <c r="E37" s="48"/>
      <c r="F37" s="48"/>
      <c r="G37" s="15"/>
      <c r="J37" s="34"/>
    </row>
    <row r="38" spans="1:10" ht="11.25">
      <c r="A38" s="17" t="s">
        <v>114</v>
      </c>
      <c r="B38" s="7" t="s">
        <v>79</v>
      </c>
      <c r="C38" s="40" t="s">
        <v>9</v>
      </c>
      <c r="D38" s="41">
        <v>243</v>
      </c>
      <c r="E38" s="41">
        <v>7.09</v>
      </c>
      <c r="F38" s="41">
        <f aca="true" t="shared" si="1" ref="F38:F44">E38*D38</f>
        <v>1722.87</v>
      </c>
      <c r="G38" s="15"/>
      <c r="J38" s="34"/>
    </row>
    <row r="39" spans="1:10" ht="11.25">
      <c r="A39" s="17" t="s">
        <v>115</v>
      </c>
      <c r="B39" s="7" t="s">
        <v>80</v>
      </c>
      <c r="C39" s="40" t="s">
        <v>9</v>
      </c>
      <c r="D39" s="41">
        <v>105</v>
      </c>
      <c r="E39" s="41">
        <v>38.44</v>
      </c>
      <c r="F39" s="41">
        <f t="shared" si="1"/>
        <v>4036.2</v>
      </c>
      <c r="G39" s="15"/>
      <c r="J39" s="34"/>
    </row>
    <row r="40" spans="1:10" ht="11.25">
      <c r="A40" s="17" t="s">
        <v>126</v>
      </c>
      <c r="B40" s="7" t="s">
        <v>94</v>
      </c>
      <c r="C40" s="40" t="s">
        <v>9</v>
      </c>
      <c r="D40" s="41">
        <v>348</v>
      </c>
      <c r="E40" s="41">
        <v>2.15</v>
      </c>
      <c r="F40" s="41">
        <f t="shared" si="1"/>
        <v>748.1999999999999</v>
      </c>
      <c r="G40" s="15"/>
      <c r="J40" s="34"/>
    </row>
    <row r="41" spans="1:10" ht="11.25">
      <c r="A41" s="17" t="s">
        <v>127</v>
      </c>
      <c r="B41" s="7" t="s">
        <v>95</v>
      </c>
      <c r="C41" s="40" t="s">
        <v>9</v>
      </c>
      <c r="D41" s="41">
        <v>174</v>
      </c>
      <c r="E41" s="41">
        <v>66.21</v>
      </c>
      <c r="F41" s="41">
        <f t="shared" si="1"/>
        <v>11520.539999999999</v>
      </c>
      <c r="G41" s="15"/>
      <c r="J41" s="34"/>
    </row>
    <row r="42" spans="1:10" ht="11.25">
      <c r="A42" s="17" t="s">
        <v>128</v>
      </c>
      <c r="B42" s="7" t="s">
        <v>98</v>
      </c>
      <c r="C42" s="40" t="s">
        <v>48</v>
      </c>
      <c r="D42" s="41">
        <v>39.4</v>
      </c>
      <c r="E42" s="41">
        <v>5.6</v>
      </c>
      <c r="F42" s="41">
        <f t="shared" si="1"/>
        <v>220.64</v>
      </c>
      <c r="G42" s="15"/>
      <c r="J42" s="34"/>
    </row>
    <row r="43" spans="1:10" ht="11.25">
      <c r="A43" s="17" t="s">
        <v>129</v>
      </c>
      <c r="B43" s="7" t="s">
        <v>99</v>
      </c>
      <c r="C43" s="40" t="s">
        <v>48</v>
      </c>
      <c r="D43" s="41">
        <v>10</v>
      </c>
      <c r="E43" s="41">
        <v>17.73</v>
      </c>
      <c r="F43" s="41">
        <f t="shared" si="1"/>
        <v>177.3</v>
      </c>
      <c r="G43" s="15"/>
      <c r="J43" s="34"/>
    </row>
    <row r="44" spans="1:10" ht="11.25">
      <c r="A44" s="17" t="s">
        <v>130</v>
      </c>
      <c r="B44" s="7" t="s">
        <v>100</v>
      </c>
      <c r="C44" s="40" t="s">
        <v>48</v>
      </c>
      <c r="D44" s="41">
        <v>40</v>
      </c>
      <c r="E44" s="41">
        <v>50.3</v>
      </c>
      <c r="F44" s="41">
        <f t="shared" si="1"/>
        <v>2012</v>
      </c>
      <c r="G44" s="15"/>
      <c r="J44" s="34"/>
    </row>
    <row r="45" spans="1:10" ht="11.25">
      <c r="A45" s="17"/>
      <c r="B45" s="13" t="s">
        <v>11</v>
      </c>
      <c r="C45" s="47"/>
      <c r="D45" s="48"/>
      <c r="E45" s="48"/>
      <c r="F45" s="48">
        <f>SUM(F38:F44)</f>
        <v>20437.749999999996</v>
      </c>
      <c r="G45" s="15">
        <f>F45</f>
        <v>20437.749999999996</v>
      </c>
      <c r="I45" s="15">
        <f>F45</f>
        <v>20437.749999999996</v>
      </c>
      <c r="J45" s="34"/>
    </row>
    <row r="46" spans="1:10" ht="11.25">
      <c r="A46" s="16" t="s">
        <v>37</v>
      </c>
      <c r="B46" s="5" t="s">
        <v>38</v>
      </c>
      <c r="C46" s="40"/>
      <c r="D46" s="41"/>
      <c r="E46" s="41"/>
      <c r="F46" s="48"/>
      <c r="G46" s="15"/>
      <c r="H46" s="15"/>
      <c r="I46" s="15"/>
      <c r="J46" s="34"/>
    </row>
    <row r="47" spans="1:10" ht="11.25">
      <c r="A47" s="16" t="s">
        <v>51</v>
      </c>
      <c r="B47" s="5" t="s">
        <v>53</v>
      </c>
      <c r="C47" s="40"/>
      <c r="D47" s="41"/>
      <c r="E47" s="41"/>
      <c r="F47" s="48"/>
      <c r="G47" s="15"/>
      <c r="H47" s="15"/>
      <c r="I47" s="15"/>
      <c r="J47" s="34"/>
    </row>
    <row r="48" spans="1:10" s="4" customFormat="1" ht="11.25">
      <c r="A48" s="17" t="s">
        <v>131</v>
      </c>
      <c r="B48" s="7" t="s">
        <v>67</v>
      </c>
      <c r="C48" s="40" t="s">
        <v>43</v>
      </c>
      <c r="D48" s="41">
        <v>1</v>
      </c>
      <c r="E48" s="41">
        <v>10.23</v>
      </c>
      <c r="F48" s="41">
        <f aca="true" t="shared" si="2" ref="F48:F57">E48*D48</f>
        <v>10.23</v>
      </c>
      <c r="G48" s="15"/>
      <c r="H48" s="15"/>
      <c r="I48" s="15"/>
      <c r="J48" s="59"/>
    </row>
    <row r="49" spans="1:10" s="4" customFormat="1" ht="11.25">
      <c r="A49" s="17" t="s">
        <v>132</v>
      </c>
      <c r="B49" s="7" t="s">
        <v>81</v>
      </c>
      <c r="C49" s="40" t="s">
        <v>43</v>
      </c>
      <c r="D49" s="41">
        <v>2</v>
      </c>
      <c r="E49" s="41">
        <v>9.74</v>
      </c>
      <c r="F49" s="41">
        <f t="shared" si="2"/>
        <v>19.48</v>
      </c>
      <c r="G49" s="15"/>
      <c r="H49" s="15"/>
      <c r="I49" s="15"/>
      <c r="J49" s="59"/>
    </row>
    <row r="50" spans="1:10" ht="15" customHeight="1">
      <c r="A50" s="17" t="s">
        <v>133</v>
      </c>
      <c r="B50" s="55" t="s">
        <v>101</v>
      </c>
      <c r="C50" s="39" t="s">
        <v>43</v>
      </c>
      <c r="D50" s="41">
        <v>2</v>
      </c>
      <c r="E50" s="64">
        <v>8.61</v>
      </c>
      <c r="F50" s="41">
        <f t="shared" si="2"/>
        <v>17.22</v>
      </c>
      <c r="G50" s="15"/>
      <c r="H50" s="15"/>
      <c r="I50" s="15"/>
      <c r="J50" s="34"/>
    </row>
    <row r="51" spans="1:10" ht="15" customHeight="1">
      <c r="A51" s="17" t="s">
        <v>134</v>
      </c>
      <c r="B51" s="55" t="s">
        <v>200</v>
      </c>
      <c r="C51" s="39" t="s">
        <v>43</v>
      </c>
      <c r="D51" s="41">
        <v>1</v>
      </c>
      <c r="E51" s="64">
        <v>102.63</v>
      </c>
      <c r="F51" s="41">
        <f t="shared" si="2"/>
        <v>102.63</v>
      </c>
      <c r="G51" s="15"/>
      <c r="H51" s="15"/>
      <c r="I51" s="15"/>
      <c r="J51" s="34"/>
    </row>
    <row r="52" spans="1:10" ht="15" customHeight="1">
      <c r="A52" s="17" t="s">
        <v>135</v>
      </c>
      <c r="B52" s="55" t="s">
        <v>201</v>
      </c>
      <c r="C52" s="39" t="s">
        <v>43</v>
      </c>
      <c r="D52" s="41">
        <v>6</v>
      </c>
      <c r="E52" s="64">
        <v>18.76</v>
      </c>
      <c r="F52" s="41">
        <f t="shared" si="2"/>
        <v>112.56</v>
      </c>
      <c r="G52" s="15"/>
      <c r="H52" s="15"/>
      <c r="I52" s="15"/>
      <c r="J52" s="34"/>
    </row>
    <row r="53" spans="1:10" ht="15" customHeight="1">
      <c r="A53" s="17" t="s">
        <v>136</v>
      </c>
      <c r="B53" s="55" t="s">
        <v>202</v>
      </c>
      <c r="C53" s="39" t="s">
        <v>43</v>
      </c>
      <c r="D53" s="41">
        <v>13</v>
      </c>
      <c r="E53" s="64">
        <v>9.46</v>
      </c>
      <c r="F53" s="41">
        <f t="shared" si="2"/>
        <v>122.98000000000002</v>
      </c>
      <c r="G53" s="15"/>
      <c r="H53" s="15"/>
      <c r="I53" s="15"/>
      <c r="J53" s="34"/>
    </row>
    <row r="54" spans="1:10" ht="13.5" customHeight="1">
      <c r="A54" s="17" t="s">
        <v>137</v>
      </c>
      <c r="B54" s="55" t="s">
        <v>102</v>
      </c>
      <c r="C54" s="39" t="s">
        <v>48</v>
      </c>
      <c r="D54" s="41">
        <v>150</v>
      </c>
      <c r="E54" s="41">
        <v>3.91</v>
      </c>
      <c r="F54" s="41">
        <f t="shared" si="2"/>
        <v>586.5</v>
      </c>
      <c r="G54" s="15"/>
      <c r="H54" s="15"/>
      <c r="I54" s="15"/>
      <c r="J54" s="34"/>
    </row>
    <row r="55" spans="1:10" ht="13.5" customHeight="1">
      <c r="A55" s="17" t="s">
        <v>203</v>
      </c>
      <c r="B55" s="55" t="s">
        <v>103</v>
      </c>
      <c r="C55" s="39" t="s">
        <v>48</v>
      </c>
      <c r="D55" s="41">
        <v>300</v>
      </c>
      <c r="E55" s="41">
        <v>2.91</v>
      </c>
      <c r="F55" s="41">
        <f t="shared" si="2"/>
        <v>873</v>
      </c>
      <c r="G55" s="15"/>
      <c r="H55" s="15"/>
      <c r="I55" s="15"/>
      <c r="J55" s="34"/>
    </row>
    <row r="56" spans="1:10" ht="15.75" customHeight="1">
      <c r="A56" s="17" t="s">
        <v>204</v>
      </c>
      <c r="B56" s="55" t="s">
        <v>104</v>
      </c>
      <c r="C56" s="39" t="s">
        <v>43</v>
      </c>
      <c r="D56" s="41">
        <v>2</v>
      </c>
      <c r="E56" s="41">
        <v>11.86</v>
      </c>
      <c r="F56" s="41">
        <f t="shared" si="2"/>
        <v>23.72</v>
      </c>
      <c r="G56" s="15"/>
      <c r="H56" s="15"/>
      <c r="I56" s="15"/>
      <c r="J56" s="34"/>
    </row>
    <row r="57" spans="1:10" ht="15" customHeight="1">
      <c r="A57" s="17" t="s">
        <v>205</v>
      </c>
      <c r="B57" s="55" t="s">
        <v>105</v>
      </c>
      <c r="C57" s="39" t="s">
        <v>43</v>
      </c>
      <c r="D57" s="41">
        <v>1</v>
      </c>
      <c r="E57" s="64">
        <v>69.99</v>
      </c>
      <c r="F57" s="41">
        <f t="shared" si="2"/>
        <v>69.99</v>
      </c>
      <c r="G57" s="15"/>
      <c r="H57" s="15"/>
      <c r="I57" s="15"/>
      <c r="J57" s="34"/>
    </row>
    <row r="58" spans="1:10" ht="11.25">
      <c r="A58" s="17"/>
      <c r="B58" s="13" t="s">
        <v>57</v>
      </c>
      <c r="C58" s="40"/>
      <c r="D58" s="41"/>
      <c r="E58" s="41"/>
      <c r="F58" s="48">
        <f>SUM(F48:F57)</f>
        <v>1938.31</v>
      </c>
      <c r="G58" s="15">
        <f>F58</f>
        <v>1938.31</v>
      </c>
      <c r="H58" s="15">
        <f>F58</f>
        <v>1938.31</v>
      </c>
      <c r="I58" s="15"/>
      <c r="J58" s="34"/>
    </row>
    <row r="59" spans="1:10" ht="11.25">
      <c r="A59" s="16" t="s">
        <v>39</v>
      </c>
      <c r="B59" s="5" t="s">
        <v>47</v>
      </c>
      <c r="C59" s="40"/>
      <c r="D59" s="41"/>
      <c r="E59" s="41"/>
      <c r="F59" s="48"/>
      <c r="G59" s="15"/>
      <c r="H59" s="15"/>
      <c r="I59" s="15"/>
      <c r="J59" s="34"/>
    </row>
    <row r="60" spans="1:10" ht="11.25">
      <c r="A60" s="17" t="s">
        <v>138</v>
      </c>
      <c r="B60" s="7" t="s">
        <v>61</v>
      </c>
      <c r="C60" s="40" t="s">
        <v>43</v>
      </c>
      <c r="D60" s="41">
        <v>1</v>
      </c>
      <c r="E60" s="41">
        <v>19.53</v>
      </c>
      <c r="F60" s="41">
        <f aca="true" t="shared" si="3" ref="F60:F69">E60*D60</f>
        <v>19.53</v>
      </c>
      <c r="G60" s="15"/>
      <c r="H60" s="15"/>
      <c r="I60" s="15"/>
      <c r="J60" s="34"/>
    </row>
    <row r="61" spans="1:10" ht="11.25" customHeight="1">
      <c r="A61" s="17" t="s">
        <v>139</v>
      </c>
      <c r="B61" s="7" t="s">
        <v>82</v>
      </c>
      <c r="C61" s="40" t="s">
        <v>43</v>
      </c>
      <c r="D61" s="41">
        <v>2</v>
      </c>
      <c r="E61" s="41">
        <v>35.51</v>
      </c>
      <c r="F61" s="41">
        <f t="shared" si="3"/>
        <v>71.02</v>
      </c>
      <c r="G61" s="15"/>
      <c r="H61" s="15"/>
      <c r="I61" s="15"/>
      <c r="J61" s="34"/>
    </row>
    <row r="62" spans="1:10" ht="11.25" customHeight="1">
      <c r="A62" s="17" t="s">
        <v>140</v>
      </c>
      <c r="B62" s="7" t="s">
        <v>83</v>
      </c>
      <c r="C62" s="40" t="s">
        <v>43</v>
      </c>
      <c r="D62" s="41">
        <v>2</v>
      </c>
      <c r="E62" s="41">
        <v>29.63</v>
      </c>
      <c r="F62" s="41">
        <f t="shared" si="3"/>
        <v>59.26</v>
      </c>
      <c r="G62" s="15"/>
      <c r="H62" s="15"/>
      <c r="I62" s="15"/>
      <c r="J62" s="34"/>
    </row>
    <row r="63" spans="1:10" ht="11.25" customHeight="1">
      <c r="A63" s="17" t="s">
        <v>141</v>
      </c>
      <c r="B63" s="7" t="s">
        <v>84</v>
      </c>
      <c r="C63" s="40" t="s">
        <v>43</v>
      </c>
      <c r="D63" s="41">
        <v>1</v>
      </c>
      <c r="E63" s="41">
        <v>15.83</v>
      </c>
      <c r="F63" s="41">
        <f t="shared" si="3"/>
        <v>15.83</v>
      </c>
      <c r="G63" s="15"/>
      <c r="H63" s="15"/>
      <c r="I63" s="15"/>
      <c r="J63" s="34"/>
    </row>
    <row r="64" spans="1:10" ht="11.25" customHeight="1">
      <c r="A64" s="17" t="s">
        <v>142</v>
      </c>
      <c r="B64" s="7" t="s">
        <v>85</v>
      </c>
      <c r="C64" s="40" t="s">
        <v>43</v>
      </c>
      <c r="D64" s="41">
        <v>2</v>
      </c>
      <c r="E64" s="41">
        <v>54.91</v>
      </c>
      <c r="F64" s="41">
        <f t="shared" si="3"/>
        <v>109.82</v>
      </c>
      <c r="G64" s="15"/>
      <c r="H64" s="15"/>
      <c r="I64" s="15"/>
      <c r="J64" s="34"/>
    </row>
    <row r="65" spans="1:10" ht="11.25" customHeight="1">
      <c r="A65" s="17" t="s">
        <v>143</v>
      </c>
      <c r="B65" s="7" t="s">
        <v>86</v>
      </c>
      <c r="C65" s="40" t="s">
        <v>43</v>
      </c>
      <c r="D65" s="41">
        <v>1</v>
      </c>
      <c r="E65" s="41">
        <v>5.54</v>
      </c>
      <c r="F65" s="41">
        <f t="shared" si="3"/>
        <v>5.54</v>
      </c>
      <c r="G65" s="15"/>
      <c r="H65" s="15"/>
      <c r="I65" s="15"/>
      <c r="J65" s="34"/>
    </row>
    <row r="66" spans="1:10" ht="11.25" customHeight="1">
      <c r="A66" s="17" t="s">
        <v>144</v>
      </c>
      <c r="B66" s="7" t="s">
        <v>87</v>
      </c>
      <c r="C66" s="40" t="s">
        <v>43</v>
      </c>
      <c r="D66" s="41">
        <v>1</v>
      </c>
      <c r="E66" s="41">
        <v>12.21</v>
      </c>
      <c r="F66" s="41">
        <f t="shared" si="3"/>
        <v>12.21</v>
      </c>
      <c r="G66" s="15"/>
      <c r="H66" s="15"/>
      <c r="I66" s="15"/>
      <c r="J66" s="34"/>
    </row>
    <row r="67" spans="1:10" ht="11.25" customHeight="1">
      <c r="A67" s="17"/>
      <c r="B67" s="7" t="s">
        <v>206</v>
      </c>
      <c r="C67" s="40" t="s">
        <v>43</v>
      </c>
      <c r="D67" s="41">
        <v>1</v>
      </c>
      <c r="E67" s="41">
        <v>44.83</v>
      </c>
      <c r="F67" s="41">
        <f t="shared" si="3"/>
        <v>44.83</v>
      </c>
      <c r="G67" s="15"/>
      <c r="H67" s="15"/>
      <c r="I67" s="15"/>
      <c r="J67" s="34"/>
    </row>
    <row r="68" spans="1:10" ht="11.25" customHeight="1">
      <c r="A68" s="17" t="s">
        <v>145</v>
      </c>
      <c r="B68" s="7" t="s">
        <v>106</v>
      </c>
      <c r="C68" s="40" t="s">
        <v>43</v>
      </c>
      <c r="D68" s="41">
        <v>1</v>
      </c>
      <c r="E68" s="41">
        <v>20.59</v>
      </c>
      <c r="F68" s="41">
        <f t="shared" si="3"/>
        <v>20.59</v>
      </c>
      <c r="G68" s="15"/>
      <c r="H68" s="15"/>
      <c r="I68" s="15"/>
      <c r="J68" s="34"/>
    </row>
    <row r="69" spans="1:10" ht="11.25" customHeight="1">
      <c r="A69" s="17" t="s">
        <v>146</v>
      </c>
      <c r="B69" s="7" t="s">
        <v>189</v>
      </c>
      <c r="C69" s="40" t="s">
        <v>43</v>
      </c>
      <c r="D69" s="41">
        <v>1</v>
      </c>
      <c r="E69" s="41">
        <v>81.55</v>
      </c>
      <c r="F69" s="41">
        <f t="shared" si="3"/>
        <v>81.55</v>
      </c>
      <c r="G69" s="15"/>
      <c r="H69" s="15"/>
      <c r="I69" s="15"/>
      <c r="J69" s="34"/>
    </row>
    <row r="70" spans="1:10" ht="11.25">
      <c r="A70" s="17"/>
      <c r="B70" s="13" t="s">
        <v>57</v>
      </c>
      <c r="C70" s="40"/>
      <c r="D70" s="41"/>
      <c r="E70" s="41"/>
      <c r="F70" s="48">
        <f>SUM(F60:F69)</f>
        <v>440.18</v>
      </c>
      <c r="G70" s="15">
        <f>F70</f>
        <v>440.18</v>
      </c>
      <c r="H70" s="15">
        <f>F70</f>
        <v>440.18</v>
      </c>
      <c r="I70" s="15"/>
      <c r="J70" s="34"/>
    </row>
    <row r="71" spans="1:10" ht="11.25">
      <c r="A71" s="17"/>
      <c r="B71" s="13" t="s">
        <v>11</v>
      </c>
      <c r="C71" s="40"/>
      <c r="D71" s="41"/>
      <c r="E71" s="41"/>
      <c r="F71" s="48">
        <f>F70+F58</f>
        <v>2378.49</v>
      </c>
      <c r="G71" s="15">
        <f>F71</f>
        <v>2378.49</v>
      </c>
      <c r="H71" s="15">
        <f>F71</f>
        <v>2378.49</v>
      </c>
      <c r="I71" s="15">
        <f>F71</f>
        <v>2378.49</v>
      </c>
      <c r="J71" s="34"/>
    </row>
    <row r="72" spans="1:10" ht="11.25">
      <c r="A72" s="16" t="s">
        <v>45</v>
      </c>
      <c r="B72" s="5" t="s">
        <v>49</v>
      </c>
      <c r="C72" s="40"/>
      <c r="D72" s="41"/>
      <c r="E72" s="41"/>
      <c r="F72" s="48"/>
      <c r="G72" s="15"/>
      <c r="J72" s="34"/>
    </row>
    <row r="73" spans="1:10" ht="11.25">
      <c r="A73" s="61" t="s">
        <v>68</v>
      </c>
      <c r="B73" s="54" t="s">
        <v>178</v>
      </c>
      <c r="C73" s="62" t="s">
        <v>43</v>
      </c>
      <c r="D73" s="63">
        <v>3</v>
      </c>
      <c r="E73" s="63">
        <v>449.15</v>
      </c>
      <c r="F73" s="66">
        <f aca="true" t="shared" si="4" ref="F73:F80">E73*D73</f>
        <v>1347.4499999999998</v>
      </c>
      <c r="G73" s="15"/>
      <c r="J73" s="34"/>
    </row>
    <row r="74" spans="1:10" ht="11.25">
      <c r="A74" s="61" t="s">
        <v>157</v>
      </c>
      <c r="B74" s="54" t="s">
        <v>65</v>
      </c>
      <c r="C74" s="62" t="s">
        <v>43</v>
      </c>
      <c r="D74" s="63">
        <v>3</v>
      </c>
      <c r="E74" s="63">
        <v>56.73</v>
      </c>
      <c r="F74" s="66">
        <f t="shared" si="4"/>
        <v>170.19</v>
      </c>
      <c r="G74" s="15"/>
      <c r="J74" s="34"/>
    </row>
    <row r="75" spans="1:10" ht="11.25">
      <c r="A75" s="61" t="s">
        <v>171</v>
      </c>
      <c r="B75" s="54" t="s">
        <v>156</v>
      </c>
      <c r="C75" s="62" t="s">
        <v>43</v>
      </c>
      <c r="D75" s="63">
        <v>3</v>
      </c>
      <c r="E75" s="63">
        <v>17.04</v>
      </c>
      <c r="F75" s="66">
        <f t="shared" si="4"/>
        <v>51.12</v>
      </c>
      <c r="G75" s="15"/>
      <c r="J75" s="34"/>
    </row>
    <row r="76" spans="1:10" ht="22.5">
      <c r="A76" s="61" t="s">
        <v>172</v>
      </c>
      <c r="B76" s="54" t="s">
        <v>165</v>
      </c>
      <c r="C76" s="62" t="s">
        <v>9</v>
      </c>
      <c r="D76" s="63">
        <v>2.4</v>
      </c>
      <c r="E76" s="63">
        <v>275</v>
      </c>
      <c r="F76" s="66">
        <f t="shared" si="4"/>
        <v>660</v>
      </c>
      <c r="G76" s="15"/>
      <c r="J76" s="34"/>
    </row>
    <row r="77" spans="1:10" ht="22.5">
      <c r="A77" s="61" t="s">
        <v>173</v>
      </c>
      <c r="B77" s="54" t="s">
        <v>166</v>
      </c>
      <c r="C77" s="62" t="s">
        <v>9</v>
      </c>
      <c r="D77" s="63">
        <v>0.85</v>
      </c>
      <c r="E77" s="63">
        <v>312.5</v>
      </c>
      <c r="F77" s="66">
        <f t="shared" si="4"/>
        <v>265.625</v>
      </c>
      <c r="G77" s="15"/>
      <c r="J77" s="34"/>
    </row>
    <row r="78" spans="1:10" ht="11.25">
      <c r="A78" s="61" t="s">
        <v>174</v>
      </c>
      <c r="B78" s="54" t="s">
        <v>167</v>
      </c>
      <c r="C78" s="62" t="s">
        <v>168</v>
      </c>
      <c r="D78" s="63">
        <v>2.4</v>
      </c>
      <c r="E78" s="63">
        <v>158.88</v>
      </c>
      <c r="F78" s="66">
        <f t="shared" si="4"/>
        <v>381.31199999999995</v>
      </c>
      <c r="G78" s="15"/>
      <c r="J78" s="34"/>
    </row>
    <row r="79" spans="1:10" ht="11.25">
      <c r="A79" s="61" t="s">
        <v>175</v>
      </c>
      <c r="B79" s="54" t="s">
        <v>169</v>
      </c>
      <c r="C79" s="62" t="s">
        <v>9</v>
      </c>
      <c r="D79" s="63">
        <v>3.25</v>
      </c>
      <c r="E79" s="63">
        <v>189.68</v>
      </c>
      <c r="F79" s="66">
        <f t="shared" si="4"/>
        <v>616.46</v>
      </c>
      <c r="G79" s="15"/>
      <c r="J79" s="34"/>
    </row>
    <row r="80" spans="1:10" ht="11.25">
      <c r="A80" s="61" t="s">
        <v>179</v>
      </c>
      <c r="B80" s="54" t="s">
        <v>170</v>
      </c>
      <c r="C80" s="62" t="s">
        <v>9</v>
      </c>
      <c r="D80" s="63">
        <v>3.36</v>
      </c>
      <c r="E80" s="63">
        <v>141.3</v>
      </c>
      <c r="F80" s="66">
        <f t="shared" si="4"/>
        <v>474.76800000000003</v>
      </c>
      <c r="G80" s="15"/>
      <c r="J80" s="34"/>
    </row>
    <row r="81" spans="1:10" ht="11.25">
      <c r="A81" s="17"/>
      <c r="B81" s="13" t="s">
        <v>11</v>
      </c>
      <c r="C81" s="40"/>
      <c r="D81" s="41"/>
      <c r="E81" s="41"/>
      <c r="F81" s="48">
        <f>SUM(F73:F80)</f>
        <v>3966.9249999999997</v>
      </c>
      <c r="G81" s="15">
        <f>F81</f>
        <v>3966.9249999999997</v>
      </c>
      <c r="I81" s="15">
        <f>F81</f>
        <v>3966.9249999999997</v>
      </c>
      <c r="J81" s="34"/>
    </row>
    <row r="82" spans="1:10" ht="11.25">
      <c r="A82" s="17"/>
      <c r="B82" s="13"/>
      <c r="C82" s="40"/>
      <c r="D82" s="41"/>
      <c r="E82" s="41"/>
      <c r="F82" s="48"/>
      <c r="G82" s="15"/>
      <c r="H82" s="15"/>
      <c r="I82" s="15"/>
      <c r="J82" s="34"/>
    </row>
    <row r="83" spans="1:10" ht="11.25">
      <c r="A83" s="16" t="s">
        <v>40</v>
      </c>
      <c r="B83" s="5" t="s">
        <v>52</v>
      </c>
      <c r="C83" s="47"/>
      <c r="D83" s="48"/>
      <c r="E83" s="48"/>
      <c r="F83" s="48"/>
      <c r="G83" s="15"/>
      <c r="J83" s="34"/>
    </row>
    <row r="84" spans="1:10" ht="11.25" customHeight="1">
      <c r="A84" s="17" t="s">
        <v>41</v>
      </c>
      <c r="B84" s="38" t="s">
        <v>62</v>
      </c>
      <c r="C84" s="40" t="s">
        <v>9</v>
      </c>
      <c r="D84" s="41">
        <v>62.5</v>
      </c>
      <c r="E84" s="41">
        <v>16.26</v>
      </c>
      <c r="F84" s="41">
        <f>E84*D84</f>
        <v>1016.2500000000001</v>
      </c>
      <c r="G84" s="15"/>
      <c r="J84" s="34"/>
    </row>
    <row r="85" spans="1:10" ht="21.75" customHeight="1">
      <c r="A85" s="17" t="s">
        <v>116</v>
      </c>
      <c r="B85" s="7" t="s">
        <v>111</v>
      </c>
      <c r="C85" s="40" t="s">
        <v>9</v>
      </c>
      <c r="D85" s="41">
        <v>35.5</v>
      </c>
      <c r="E85" s="41">
        <v>26.04</v>
      </c>
      <c r="F85" s="41">
        <f>E85*D85</f>
        <v>924.42</v>
      </c>
      <c r="G85" s="15"/>
      <c r="J85" s="34"/>
    </row>
    <row r="86" spans="1:10" ht="21.75" customHeight="1">
      <c r="A86" s="17" t="s">
        <v>117</v>
      </c>
      <c r="B86" s="7" t="s">
        <v>78</v>
      </c>
      <c r="C86" s="40" t="s">
        <v>9</v>
      </c>
      <c r="D86" s="41">
        <v>27</v>
      </c>
      <c r="E86" s="41">
        <v>38.69</v>
      </c>
      <c r="F86" s="41">
        <f>E86*D86</f>
        <v>1044.6299999999999</v>
      </c>
      <c r="G86" s="15"/>
      <c r="J86" s="34"/>
    </row>
    <row r="87" spans="1:10" ht="21.75" customHeight="1">
      <c r="A87" s="17" t="s">
        <v>118</v>
      </c>
      <c r="B87" s="7" t="s">
        <v>63</v>
      </c>
      <c r="C87" s="40" t="s">
        <v>9</v>
      </c>
      <c r="D87" s="41">
        <v>27</v>
      </c>
      <c r="E87" s="41">
        <v>16.58</v>
      </c>
      <c r="F87" s="41">
        <f>E87*D87</f>
        <v>447.65999999999997</v>
      </c>
      <c r="G87" s="15"/>
      <c r="J87" s="34"/>
    </row>
    <row r="88" spans="1:10" ht="11.25">
      <c r="A88" s="17"/>
      <c r="B88" s="13" t="s">
        <v>11</v>
      </c>
      <c r="C88" s="47"/>
      <c r="D88" s="48"/>
      <c r="E88" s="48"/>
      <c r="F88" s="48">
        <f>SUM(F84:F87)</f>
        <v>3432.96</v>
      </c>
      <c r="G88" s="15">
        <f>F88</f>
        <v>3432.96</v>
      </c>
      <c r="I88" s="15">
        <f>F88</f>
        <v>3432.96</v>
      </c>
      <c r="J88" s="34"/>
    </row>
    <row r="89" spans="1:10" ht="11.25">
      <c r="A89" s="16" t="s">
        <v>42</v>
      </c>
      <c r="B89" s="5" t="s">
        <v>88</v>
      </c>
      <c r="C89" s="47"/>
      <c r="D89" s="48"/>
      <c r="E89" s="48"/>
      <c r="F89" s="48"/>
      <c r="G89" s="15"/>
      <c r="I89" s="15"/>
      <c r="J89" s="34"/>
    </row>
    <row r="90" spans="1:10" ht="11.25">
      <c r="A90" s="17" t="s">
        <v>69</v>
      </c>
      <c r="B90" s="7" t="s">
        <v>54</v>
      </c>
      <c r="C90" s="40" t="s">
        <v>9</v>
      </c>
      <c r="D90" s="41">
        <v>11.36</v>
      </c>
      <c r="E90" s="41">
        <v>3.64</v>
      </c>
      <c r="F90" s="41">
        <f>D90*E90</f>
        <v>41.3504</v>
      </c>
      <c r="G90" s="15"/>
      <c r="I90" s="15"/>
      <c r="J90" s="34"/>
    </row>
    <row r="91" spans="1:10" ht="11.25">
      <c r="A91" s="17" t="s">
        <v>46</v>
      </c>
      <c r="B91" s="7" t="s">
        <v>44</v>
      </c>
      <c r="C91" s="40" t="s">
        <v>9</v>
      </c>
      <c r="D91" s="41">
        <v>27.16</v>
      </c>
      <c r="E91" s="41">
        <v>13.68</v>
      </c>
      <c r="F91" s="41">
        <f>D91*E91</f>
        <v>371.54879999999997</v>
      </c>
      <c r="G91" s="15"/>
      <c r="I91" s="15"/>
      <c r="J91" s="34"/>
    </row>
    <row r="92" spans="1:10" ht="11.25">
      <c r="A92" s="17" t="s">
        <v>59</v>
      </c>
      <c r="B92" s="7" t="s">
        <v>70</v>
      </c>
      <c r="C92" s="40" t="s">
        <v>9</v>
      </c>
      <c r="D92" s="41">
        <v>15</v>
      </c>
      <c r="E92" s="41">
        <v>15.2</v>
      </c>
      <c r="F92" s="41">
        <f>D92*E92</f>
        <v>228</v>
      </c>
      <c r="G92" s="15"/>
      <c r="I92" s="15"/>
      <c r="J92" s="34"/>
    </row>
    <row r="93" spans="1:10" ht="22.5">
      <c r="A93" s="17" t="s">
        <v>60</v>
      </c>
      <c r="B93" s="7" t="s">
        <v>110</v>
      </c>
      <c r="C93" s="39" t="s">
        <v>9</v>
      </c>
      <c r="D93" s="58">
        <v>15</v>
      </c>
      <c r="E93" s="58">
        <v>37.55</v>
      </c>
      <c r="F93" s="41">
        <f>D93*E93</f>
        <v>563.25</v>
      </c>
      <c r="G93" s="15"/>
      <c r="J93" s="34"/>
    </row>
    <row r="94" spans="1:10" ht="11.25">
      <c r="A94" s="17" t="s">
        <v>177</v>
      </c>
      <c r="B94" s="7" t="s">
        <v>176</v>
      </c>
      <c r="C94" s="39" t="s">
        <v>48</v>
      </c>
      <c r="D94" s="58">
        <v>2.85</v>
      </c>
      <c r="E94" s="58">
        <v>30.74</v>
      </c>
      <c r="F94" s="41">
        <f>D94*E94</f>
        <v>87.609</v>
      </c>
      <c r="G94" s="15"/>
      <c r="J94" s="34"/>
    </row>
    <row r="95" spans="1:10" ht="11.25">
      <c r="A95" s="17"/>
      <c r="B95" s="13" t="s">
        <v>11</v>
      </c>
      <c r="C95" s="39"/>
      <c r="D95" s="58"/>
      <c r="E95" s="58"/>
      <c r="F95" s="48">
        <f>SUM(F90:F94)</f>
        <v>1291.7581999999998</v>
      </c>
      <c r="G95" s="15"/>
      <c r="I95" s="15">
        <f>F95</f>
        <v>1291.7581999999998</v>
      </c>
      <c r="J95" s="34"/>
    </row>
    <row r="96" spans="1:10" s="4" customFormat="1" ht="11.25">
      <c r="A96" s="20" t="s">
        <v>119</v>
      </c>
      <c r="B96" s="5" t="s">
        <v>112</v>
      </c>
      <c r="C96" s="40"/>
      <c r="D96" s="41"/>
      <c r="E96" s="41"/>
      <c r="F96" s="48"/>
      <c r="G96" s="19"/>
      <c r="J96" s="59"/>
    </row>
    <row r="97" spans="1:10" s="4" customFormat="1" ht="11.25">
      <c r="A97" s="21" t="s">
        <v>120</v>
      </c>
      <c r="B97" s="7" t="s">
        <v>158</v>
      </c>
      <c r="C97" s="40" t="s">
        <v>9</v>
      </c>
      <c r="D97" s="41">
        <v>5.72</v>
      </c>
      <c r="E97" s="41">
        <v>20.04</v>
      </c>
      <c r="F97" s="41">
        <f>E97*D97</f>
        <v>114.62879999999998</v>
      </c>
      <c r="G97" s="19"/>
      <c r="J97" s="59"/>
    </row>
    <row r="98" spans="1:10" ht="11.25">
      <c r="A98" s="21" t="s">
        <v>159</v>
      </c>
      <c r="B98" s="21" t="s">
        <v>89</v>
      </c>
      <c r="C98" s="18" t="s">
        <v>9</v>
      </c>
      <c r="D98" s="52">
        <v>1</v>
      </c>
      <c r="E98" s="52">
        <v>117.13</v>
      </c>
      <c r="F98" s="41">
        <f>E98*D98</f>
        <v>117.13</v>
      </c>
      <c r="G98" s="19"/>
      <c r="H98" s="4"/>
      <c r="I98" s="4"/>
      <c r="J98" s="34"/>
    </row>
    <row r="99" spans="1:10" ht="22.5">
      <c r="A99" s="21" t="s">
        <v>160</v>
      </c>
      <c r="B99" s="21" t="s">
        <v>198</v>
      </c>
      <c r="C99" s="18" t="s">
        <v>9</v>
      </c>
      <c r="D99" s="52">
        <v>7</v>
      </c>
      <c r="E99" s="52">
        <v>34.39</v>
      </c>
      <c r="F99" s="41">
        <f>E99*D99</f>
        <v>240.73000000000002</v>
      </c>
      <c r="G99" s="19"/>
      <c r="H99" s="4"/>
      <c r="I99" s="4"/>
      <c r="J99" s="34"/>
    </row>
    <row r="100" spans="1:10" ht="11.25">
      <c r="A100" s="17"/>
      <c r="B100" s="13" t="s">
        <v>11</v>
      </c>
      <c r="C100" s="40"/>
      <c r="D100" s="41"/>
      <c r="E100" s="41"/>
      <c r="F100" s="48">
        <f>SUM(F97:H99)</f>
        <v>472.48879999999997</v>
      </c>
      <c r="G100" s="15">
        <f>F100</f>
        <v>472.48879999999997</v>
      </c>
      <c r="H100" s="15">
        <f>F100</f>
        <v>472.48879999999997</v>
      </c>
      <c r="I100" s="15">
        <f>F100</f>
        <v>472.48879999999997</v>
      </c>
      <c r="J100" s="34"/>
    </row>
    <row r="101" spans="1:10" ht="11.25">
      <c r="A101" s="16" t="s">
        <v>121</v>
      </c>
      <c r="B101" s="5" t="s">
        <v>7</v>
      </c>
      <c r="C101" s="40"/>
      <c r="D101" s="48"/>
      <c r="E101" s="48"/>
      <c r="F101" s="41"/>
      <c r="G101" s="4"/>
      <c r="H101" s="4"/>
      <c r="I101" s="4"/>
      <c r="J101" s="34"/>
    </row>
    <row r="102" spans="1:10" ht="11.25">
      <c r="A102" s="17" t="s">
        <v>122</v>
      </c>
      <c r="B102" s="7" t="s">
        <v>90</v>
      </c>
      <c r="C102" s="40" t="s">
        <v>9</v>
      </c>
      <c r="D102" s="41">
        <v>348.6</v>
      </c>
      <c r="E102" s="41">
        <v>4.96</v>
      </c>
      <c r="F102" s="46">
        <f aca="true" t="shared" si="5" ref="F102:F107">(D102*E102)</f>
        <v>1729.056</v>
      </c>
      <c r="G102" s="4"/>
      <c r="H102" s="4"/>
      <c r="I102" s="4"/>
      <c r="J102" s="34"/>
    </row>
    <row r="103" spans="1:10" ht="13.5" customHeight="1">
      <c r="A103" s="17" t="s">
        <v>147</v>
      </c>
      <c r="B103" s="7" t="s">
        <v>194</v>
      </c>
      <c r="C103" s="40" t="s">
        <v>9</v>
      </c>
      <c r="D103" s="41">
        <v>134.863</v>
      </c>
      <c r="E103" s="41">
        <v>4.94</v>
      </c>
      <c r="F103" s="46">
        <f t="shared" si="5"/>
        <v>666.2232200000001</v>
      </c>
      <c r="G103" s="4"/>
      <c r="H103" s="4"/>
      <c r="I103" s="4"/>
      <c r="J103" s="34"/>
    </row>
    <row r="104" spans="1:11" s="37" customFormat="1" ht="22.5">
      <c r="A104" s="17" t="s">
        <v>148</v>
      </c>
      <c r="B104" s="36" t="s">
        <v>74</v>
      </c>
      <c r="C104" s="39" t="s">
        <v>9</v>
      </c>
      <c r="D104" s="46">
        <v>9.45</v>
      </c>
      <c r="E104" s="46">
        <v>8.86</v>
      </c>
      <c r="F104" s="46">
        <f t="shared" si="5"/>
        <v>83.72699999999999</v>
      </c>
      <c r="J104" s="60"/>
      <c r="K104" s="9"/>
    </row>
    <row r="105" spans="1:11" s="37" customFormat="1" ht="11.25">
      <c r="A105" s="17" t="s">
        <v>149</v>
      </c>
      <c r="B105" s="36" t="s">
        <v>73</v>
      </c>
      <c r="C105" s="39" t="s">
        <v>9</v>
      </c>
      <c r="D105" s="46">
        <v>76.88</v>
      </c>
      <c r="E105" s="46">
        <v>9.75</v>
      </c>
      <c r="F105" s="46">
        <f t="shared" si="5"/>
        <v>749.5799999999999</v>
      </c>
      <c r="J105" s="60"/>
      <c r="K105" s="9"/>
    </row>
    <row r="106" spans="1:11" s="37" customFormat="1" ht="11.25">
      <c r="A106" s="17" t="s">
        <v>150</v>
      </c>
      <c r="B106" s="36" t="s">
        <v>75</v>
      </c>
      <c r="C106" s="39" t="s">
        <v>9</v>
      </c>
      <c r="D106" s="46">
        <v>37</v>
      </c>
      <c r="E106" s="46">
        <v>12.54</v>
      </c>
      <c r="F106" s="46">
        <f t="shared" si="5"/>
        <v>463.97999999999996</v>
      </c>
      <c r="J106" s="60"/>
      <c r="K106" s="9"/>
    </row>
    <row r="107" spans="1:11" s="37" customFormat="1" ht="11.25">
      <c r="A107" s="17" t="s">
        <v>151</v>
      </c>
      <c r="B107" s="36" t="s">
        <v>64</v>
      </c>
      <c r="C107" s="39" t="s">
        <v>9</v>
      </c>
      <c r="D107" s="41">
        <v>56</v>
      </c>
      <c r="E107" s="46">
        <v>10.13</v>
      </c>
      <c r="F107" s="46">
        <f t="shared" si="5"/>
        <v>567.2800000000001</v>
      </c>
      <c r="J107" s="60"/>
      <c r="K107" s="9"/>
    </row>
    <row r="108" spans="1:11" s="37" customFormat="1" ht="11.25">
      <c r="A108" s="17" t="s">
        <v>152</v>
      </c>
      <c r="B108" s="36" t="s">
        <v>91</v>
      </c>
      <c r="C108" s="39" t="s">
        <v>9</v>
      </c>
      <c r="D108" s="41">
        <v>489</v>
      </c>
      <c r="E108" s="46">
        <v>10.03</v>
      </c>
      <c r="F108" s="46">
        <f>D108*E108</f>
        <v>4904.67</v>
      </c>
      <c r="J108" s="60"/>
      <c r="K108" s="9"/>
    </row>
    <row r="109" spans="1:11" s="37" customFormat="1" ht="11.25">
      <c r="A109" s="17" t="s">
        <v>153</v>
      </c>
      <c r="B109" s="36" t="s">
        <v>66</v>
      </c>
      <c r="C109" s="39" t="s">
        <v>9</v>
      </c>
      <c r="D109" s="41">
        <v>17.42</v>
      </c>
      <c r="E109" s="46">
        <v>19.23</v>
      </c>
      <c r="F109" s="46">
        <f>D109*E109</f>
        <v>334.98660000000007</v>
      </c>
      <c r="J109" s="60"/>
      <c r="K109" s="9"/>
    </row>
    <row r="110" spans="1:10" ht="11.25">
      <c r="A110" s="17"/>
      <c r="B110" s="13" t="s">
        <v>11</v>
      </c>
      <c r="C110" s="40"/>
      <c r="D110" s="41"/>
      <c r="E110" s="41"/>
      <c r="F110" s="48">
        <f>SUM(F102:F109)</f>
        <v>9499.502820000002</v>
      </c>
      <c r="G110" s="15">
        <f>F110</f>
        <v>9499.502820000002</v>
      </c>
      <c r="H110" s="15">
        <f>F110</f>
        <v>9499.502820000002</v>
      </c>
      <c r="I110" s="15">
        <f>F110</f>
        <v>9499.502820000002</v>
      </c>
      <c r="J110" s="34"/>
    </row>
    <row r="111" spans="1:10" ht="11.25">
      <c r="A111" s="16" t="s">
        <v>154</v>
      </c>
      <c r="B111" s="5" t="s">
        <v>13</v>
      </c>
      <c r="C111" s="40"/>
      <c r="D111" s="41"/>
      <c r="E111" s="41"/>
      <c r="F111" s="41"/>
      <c r="J111" s="34"/>
    </row>
    <row r="112" spans="1:10" ht="11.25">
      <c r="A112" s="17" t="s">
        <v>155</v>
      </c>
      <c r="B112" s="7" t="s">
        <v>8</v>
      </c>
      <c r="C112" s="40" t="s">
        <v>9</v>
      </c>
      <c r="D112" s="41">
        <v>100</v>
      </c>
      <c r="E112" s="41">
        <v>4.39</v>
      </c>
      <c r="F112" s="41">
        <f>E112*D112</f>
        <v>438.99999999999994</v>
      </c>
      <c r="G112" s="15"/>
      <c r="J112" s="34"/>
    </row>
    <row r="113" spans="1:10" ht="11.25">
      <c r="A113" s="17"/>
      <c r="B113" s="13" t="s">
        <v>11</v>
      </c>
      <c r="C113" s="40"/>
      <c r="D113" s="41"/>
      <c r="E113" s="41"/>
      <c r="F113" s="48">
        <f>SUM(F112:F112)</f>
        <v>438.99999999999994</v>
      </c>
      <c r="G113" s="15">
        <f>F113</f>
        <v>438.99999999999994</v>
      </c>
      <c r="H113" s="15">
        <f>F113</f>
        <v>438.99999999999994</v>
      </c>
      <c r="I113" s="15">
        <f>F113</f>
        <v>438.99999999999994</v>
      </c>
      <c r="J113" s="34"/>
    </row>
    <row r="114" spans="1:10" ht="11.25">
      <c r="A114" s="17"/>
      <c r="B114" s="13" t="s">
        <v>10</v>
      </c>
      <c r="C114" s="40"/>
      <c r="D114" s="41"/>
      <c r="E114" s="41"/>
      <c r="F114" s="48">
        <f>I114</f>
        <v>48074.62882</v>
      </c>
      <c r="G114" s="15">
        <f>SUM(G22:G113)</f>
        <v>43005.60662</v>
      </c>
      <c r="H114" s="15">
        <f>SUM(H22:H113)</f>
        <v>15167.97162</v>
      </c>
      <c r="I114" s="15">
        <f>SUM(I21:I113)</f>
        <v>48074.62882</v>
      </c>
      <c r="J114" s="34"/>
    </row>
    <row r="115" spans="1:6" ht="11.25">
      <c r="A115" s="17"/>
      <c r="B115" s="7"/>
      <c r="C115" s="6"/>
      <c r="D115" s="8"/>
      <c r="E115" s="8"/>
      <c r="F115" s="8"/>
    </row>
    <row r="116" spans="1:6" ht="23.25" customHeight="1">
      <c r="A116" s="89" t="s">
        <v>188</v>
      </c>
      <c r="B116" s="89"/>
      <c r="C116" s="89"/>
      <c r="D116" s="89"/>
      <c r="E116" s="89"/>
      <c r="F116" s="89"/>
    </row>
    <row r="117" spans="1:6" ht="23.25" customHeight="1">
      <c r="A117" s="56"/>
      <c r="B117" s="56"/>
      <c r="C117" s="56"/>
      <c r="D117" s="56"/>
      <c r="E117" s="56"/>
      <c r="F117" s="56"/>
    </row>
    <row r="118" spans="1:9" ht="23.25" customHeight="1">
      <c r="A118" s="87"/>
      <c r="B118" s="88"/>
      <c r="C118" s="88"/>
      <c r="D118" s="88"/>
      <c r="E118" s="88"/>
      <c r="F118" s="88"/>
      <c r="G118" s="57"/>
      <c r="H118" s="57"/>
      <c r="I118" s="57"/>
    </row>
  </sheetData>
  <mergeCells count="6">
    <mergeCell ref="A118:F118"/>
    <mergeCell ref="A116:F116"/>
    <mergeCell ref="A10:F10"/>
    <mergeCell ref="A11:F11"/>
    <mergeCell ref="A12:F12"/>
    <mergeCell ref="A13:F13"/>
  </mergeCells>
  <printOptions horizontalCentered="1"/>
  <pageMargins left="0.3937007874015748" right="0.3937007874015748" top="0.3937007874015748" bottom="0.3937007874015748" header="0.2755905511811024" footer="0.5118110236220472"/>
  <pageSetup horizontalDpi="300" verticalDpi="300" orientation="portrait" paperSize="9" scale="81" r:id="rId2"/>
  <rowBreaks count="2" manualBreakCount="2">
    <brk id="77" max="5" man="1"/>
    <brk id="118" max="255" man="1"/>
  </rowBreaks>
  <colBreaks count="1" manualBreakCount="1">
    <brk id="6" min="14" max="29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A12" sqref="A12:M12"/>
    </sheetView>
  </sheetViews>
  <sheetFormatPr defaultColWidth="9.140625" defaultRowHeight="12.75"/>
  <cols>
    <col min="1" max="1" width="4.421875" style="0" customWidth="1"/>
    <col min="2" max="2" width="33.57421875" style="0" bestFit="1" customWidth="1"/>
    <col min="3" max="3" width="12.421875" style="25" customWidth="1"/>
    <col min="4" max="4" width="6.28125" style="25" customWidth="1"/>
    <col min="5" max="5" width="11.00390625" style="25" customWidth="1"/>
    <col min="6" max="6" width="8.28125" style="26" customWidth="1"/>
    <col min="7" max="7" width="11.7109375" style="0" customWidth="1"/>
    <col min="8" max="8" width="8.57421875" style="26" customWidth="1"/>
    <col min="9" max="9" width="12.421875" style="0" customWidth="1"/>
    <col min="10" max="10" width="8.28125" style="26" customWidth="1"/>
    <col min="11" max="11" width="0.13671875" style="26" customWidth="1"/>
    <col min="12" max="12" width="8.28125" style="26" hidden="1" customWidth="1"/>
    <col min="13" max="13" width="12.57421875" style="0" customWidth="1"/>
  </cols>
  <sheetData>
    <row r="1" spans="1:6" ht="12.75">
      <c r="A1" s="14" t="s">
        <v>29</v>
      </c>
      <c r="B1" s="10"/>
      <c r="C1" s="11"/>
      <c r="D1" s="12"/>
      <c r="E1" s="12"/>
      <c r="F1" s="12"/>
    </row>
    <row r="2" spans="1:6" ht="12.75">
      <c r="A2" s="14"/>
      <c r="B2" s="10"/>
      <c r="C2" s="11"/>
      <c r="D2" s="12"/>
      <c r="E2" s="12"/>
      <c r="F2" s="12"/>
    </row>
    <row r="3" spans="1:6" ht="12.75">
      <c r="A3" s="14"/>
      <c r="B3" s="10"/>
      <c r="C3" s="11"/>
      <c r="D3" s="12"/>
      <c r="E3" s="12"/>
      <c r="F3" s="12"/>
    </row>
    <row r="4" spans="1:6" ht="12.75">
      <c r="A4" s="14"/>
      <c r="B4" s="10"/>
      <c r="C4" s="11"/>
      <c r="D4" s="12"/>
      <c r="E4" s="12"/>
      <c r="F4" s="12"/>
    </row>
    <row r="5" spans="1:6" ht="12.75">
      <c r="A5" s="14"/>
      <c r="B5" s="10"/>
      <c r="C5" s="11"/>
      <c r="D5" s="12"/>
      <c r="E5" s="12"/>
      <c r="F5" s="12"/>
    </row>
    <row r="6" spans="1:6" ht="12.75">
      <c r="A6" s="14"/>
      <c r="B6" s="10"/>
      <c r="C6" s="11"/>
      <c r="D6" s="12"/>
      <c r="E6" s="12"/>
      <c r="F6" s="12"/>
    </row>
    <row r="7" spans="1:13" s="9" customFormat="1" ht="11.25">
      <c r="A7" s="14"/>
      <c r="B7" s="10"/>
      <c r="C7" s="11"/>
      <c r="D7" s="12"/>
      <c r="E7" s="12"/>
      <c r="F7" s="12"/>
      <c r="G7" s="11"/>
      <c r="H7" s="11"/>
      <c r="I7" s="11"/>
      <c r="J7" s="11"/>
      <c r="K7" s="11"/>
      <c r="L7" s="11"/>
      <c r="M7" s="11"/>
    </row>
    <row r="8" spans="1:13" s="9" customFormat="1" ht="12.75" customHeight="1">
      <c r="A8" s="92" t="s">
        <v>14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3" s="9" customFormat="1" ht="16.5" customHeight="1" thickBot="1">
      <c r="A9" s="45" t="s">
        <v>30</v>
      </c>
      <c r="B9" s="6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ht="14.25" thickBot="1" thickTop="1">
      <c r="A10" s="93" t="s">
        <v>15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5"/>
    </row>
    <row r="11" ht="6.75" customHeight="1" thickBot="1" thickTop="1"/>
    <row r="12" spans="1:13" ht="13.5" thickTop="1">
      <c r="A12" s="96" t="s">
        <v>211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8"/>
    </row>
    <row r="13" spans="1:13" ht="13.5" thickBot="1">
      <c r="A13" s="42"/>
      <c r="B13" s="43"/>
      <c r="C13" s="43"/>
      <c r="D13" s="43"/>
      <c r="E13" s="43"/>
      <c r="F13" s="43"/>
      <c r="G13" s="43"/>
      <c r="H13" s="43"/>
      <c r="I13" s="27" t="s">
        <v>207</v>
      </c>
      <c r="J13" s="27"/>
      <c r="K13" s="27"/>
      <c r="L13" s="27"/>
      <c r="M13" s="28"/>
    </row>
    <row r="14" spans="10:12" ht="14.25" thickBot="1" thickTop="1">
      <c r="J14"/>
      <c r="K14"/>
      <c r="L14"/>
    </row>
    <row r="15" spans="1:13" ht="14.25" thickBot="1" thickTop="1">
      <c r="A15" s="29" t="s">
        <v>16</v>
      </c>
      <c r="B15" s="29" t="s">
        <v>17</v>
      </c>
      <c r="C15" s="30" t="s">
        <v>18</v>
      </c>
      <c r="D15" s="30" t="s">
        <v>19</v>
      </c>
      <c r="E15" s="30" t="s">
        <v>20</v>
      </c>
      <c r="F15" s="31" t="s">
        <v>19</v>
      </c>
      <c r="G15" s="32" t="s">
        <v>21</v>
      </c>
      <c r="H15" s="31" t="s">
        <v>19</v>
      </c>
      <c r="I15" s="24" t="s">
        <v>22</v>
      </c>
      <c r="J15" s="31" t="s">
        <v>19</v>
      </c>
      <c r="K15" s="53"/>
      <c r="L15" s="53"/>
      <c r="M15" s="24" t="s">
        <v>23</v>
      </c>
    </row>
    <row r="16" spans="1:13" ht="13.5" thickTop="1">
      <c r="A16" s="68">
        <v>1</v>
      </c>
      <c r="B16" s="68" t="s">
        <v>24</v>
      </c>
      <c r="C16" s="69">
        <f>'orçamento  (2)'!F21</f>
        <v>1670.68</v>
      </c>
      <c r="D16" s="69">
        <f aca="true" t="shared" si="0" ref="D16:D26">C16/$C$29*100</f>
        <v>3.4751802374914313</v>
      </c>
      <c r="E16" s="69">
        <f>C16*F16/100</f>
        <v>1670.68</v>
      </c>
      <c r="F16" s="69">
        <v>100</v>
      </c>
      <c r="G16" s="69">
        <f>C16*H16/100</f>
        <v>0</v>
      </c>
      <c r="H16" s="69"/>
      <c r="I16" s="70">
        <f aca="true" t="shared" si="1" ref="I16:I26">C16*J16/100</f>
        <v>0</v>
      </c>
      <c r="J16" s="69"/>
      <c r="K16" s="70"/>
      <c r="L16" s="70"/>
      <c r="M16" s="70">
        <f>SUM(E16+G16+I16+K16)</f>
        <v>1670.68</v>
      </c>
    </row>
    <row r="17" spans="1:13" ht="12.75">
      <c r="A17" s="68">
        <v>2</v>
      </c>
      <c r="B17" s="68" t="s">
        <v>56</v>
      </c>
      <c r="C17" s="69">
        <f>'orçamento  (2)'!F32</f>
        <v>4235.9057</v>
      </c>
      <c r="D17" s="69">
        <f t="shared" si="0"/>
        <v>8.811104326691712</v>
      </c>
      <c r="E17" s="69">
        <f aca="true" t="shared" si="2" ref="E17:E25">C17*F17/100</f>
        <v>4235.9057</v>
      </c>
      <c r="F17" s="69">
        <v>100</v>
      </c>
      <c r="G17" s="69">
        <f>C17*H17/100</f>
        <v>0</v>
      </c>
      <c r="H17" s="69"/>
      <c r="I17" s="70">
        <f t="shared" si="1"/>
        <v>0</v>
      </c>
      <c r="J17" s="69"/>
      <c r="K17" s="70"/>
      <c r="L17" s="70"/>
      <c r="M17" s="70">
        <f aca="true" t="shared" si="3" ref="M17:M26">SUM(E17+G17+I17+K17)</f>
        <v>4235.9057</v>
      </c>
    </row>
    <row r="18" spans="1:13" ht="12.75">
      <c r="A18" s="68">
        <v>3</v>
      </c>
      <c r="B18" s="71" t="s">
        <v>187</v>
      </c>
      <c r="C18" s="69">
        <f>'orçamento  (2)'!F36</f>
        <v>249.1683</v>
      </c>
      <c r="D18" s="69">
        <f t="shared" si="0"/>
        <v>0.51829479730968</v>
      </c>
      <c r="E18" s="69">
        <f t="shared" si="2"/>
        <v>249.1683</v>
      </c>
      <c r="F18" s="69">
        <v>100</v>
      </c>
      <c r="G18" s="69">
        <f>C18*H18/100</f>
        <v>0</v>
      </c>
      <c r="H18" s="69"/>
      <c r="I18" s="70">
        <f t="shared" si="1"/>
        <v>0</v>
      </c>
      <c r="J18" s="69"/>
      <c r="K18" s="70"/>
      <c r="L18" s="70"/>
      <c r="M18" s="70">
        <f t="shared" si="3"/>
        <v>249.1683</v>
      </c>
    </row>
    <row r="19" spans="1:13" ht="12.75">
      <c r="A19" s="68">
        <v>4</v>
      </c>
      <c r="B19" s="68" t="s">
        <v>25</v>
      </c>
      <c r="C19" s="69">
        <f>'orçamento  (2)'!F45</f>
        <v>20437.749999999996</v>
      </c>
      <c r="D19" s="69">
        <f t="shared" si="0"/>
        <v>42.51254872195183</v>
      </c>
      <c r="E19" s="69">
        <f t="shared" si="2"/>
        <v>10218.874999999998</v>
      </c>
      <c r="F19" s="69">
        <v>50</v>
      </c>
      <c r="G19" s="69">
        <f aca="true" t="shared" si="4" ref="G19:G26">C19*H19/100</f>
        <v>10218.874999999998</v>
      </c>
      <c r="H19" s="69">
        <v>50</v>
      </c>
      <c r="I19" s="70">
        <f t="shared" si="1"/>
        <v>0</v>
      </c>
      <c r="J19" s="69"/>
      <c r="K19" s="70"/>
      <c r="L19" s="70"/>
      <c r="M19" s="70">
        <f t="shared" si="3"/>
        <v>20437.749999999996</v>
      </c>
    </row>
    <row r="20" spans="1:13" ht="12.75">
      <c r="A20" s="68">
        <v>5</v>
      </c>
      <c r="B20" s="68" t="s">
        <v>34</v>
      </c>
      <c r="C20" s="69">
        <f>'orçamento  (2)'!F71</f>
        <v>2378.49</v>
      </c>
      <c r="D20" s="69">
        <f t="shared" si="0"/>
        <v>4.947495297167018</v>
      </c>
      <c r="E20" s="69">
        <f t="shared" si="2"/>
        <v>0</v>
      </c>
      <c r="F20" s="69"/>
      <c r="G20" s="69">
        <f t="shared" si="4"/>
        <v>1189.245</v>
      </c>
      <c r="H20" s="69">
        <v>50</v>
      </c>
      <c r="I20" s="70">
        <f t="shared" si="1"/>
        <v>1189.245</v>
      </c>
      <c r="J20" s="69">
        <v>50</v>
      </c>
      <c r="K20" s="70"/>
      <c r="L20" s="70"/>
      <c r="M20" s="70">
        <f t="shared" si="3"/>
        <v>2378.49</v>
      </c>
    </row>
    <row r="21" spans="1:13" ht="12.75">
      <c r="A21" s="68">
        <v>6</v>
      </c>
      <c r="B21" s="68" t="s">
        <v>26</v>
      </c>
      <c r="C21" s="69">
        <f>'orçamento  (2)'!F81</f>
        <v>3966.9249999999997</v>
      </c>
      <c r="D21" s="69">
        <f t="shared" si="0"/>
        <v>8.251597770734488</v>
      </c>
      <c r="E21" s="69">
        <f t="shared" si="2"/>
        <v>0</v>
      </c>
      <c r="F21" s="69">
        <v>0</v>
      </c>
      <c r="G21" s="69">
        <f t="shared" si="4"/>
        <v>1983.4625</v>
      </c>
      <c r="H21" s="69">
        <v>50</v>
      </c>
      <c r="I21" s="70">
        <f t="shared" si="1"/>
        <v>1983.4625</v>
      </c>
      <c r="J21" s="69">
        <v>50</v>
      </c>
      <c r="K21" s="70"/>
      <c r="L21" s="70"/>
      <c r="M21" s="70">
        <f t="shared" si="3"/>
        <v>3966.925</v>
      </c>
    </row>
    <row r="22" spans="1:13" ht="12.75">
      <c r="A22" s="68">
        <v>7</v>
      </c>
      <c r="B22" s="68" t="s">
        <v>184</v>
      </c>
      <c r="C22" s="69">
        <f>'orçamento  (2)'!F88</f>
        <v>3432.96</v>
      </c>
      <c r="D22" s="69">
        <f t="shared" si="0"/>
        <v>7.1408975675165705</v>
      </c>
      <c r="E22" s="69">
        <f t="shared" si="2"/>
        <v>0</v>
      </c>
      <c r="F22" s="69"/>
      <c r="G22" s="69">
        <f t="shared" si="4"/>
        <v>1716.48</v>
      </c>
      <c r="H22" s="69">
        <v>50</v>
      </c>
      <c r="I22" s="70">
        <f t="shared" si="1"/>
        <v>1716.48</v>
      </c>
      <c r="J22" s="69">
        <v>50</v>
      </c>
      <c r="K22" s="70"/>
      <c r="L22" s="70"/>
      <c r="M22" s="70">
        <f t="shared" si="3"/>
        <v>3432.96</v>
      </c>
    </row>
    <row r="23" spans="1:13" ht="12.75">
      <c r="A23" s="68">
        <v>8</v>
      </c>
      <c r="B23" s="68" t="s">
        <v>185</v>
      </c>
      <c r="C23" s="69">
        <f>'orçamento  (2)'!F95</f>
        <v>1291.7581999999998</v>
      </c>
      <c r="D23" s="69">
        <f t="shared" si="0"/>
        <v>2.6869852803993</v>
      </c>
      <c r="E23" s="69">
        <f t="shared" si="2"/>
        <v>0</v>
      </c>
      <c r="F23" s="69">
        <v>0</v>
      </c>
      <c r="G23" s="69">
        <f t="shared" si="4"/>
        <v>645.8790999999999</v>
      </c>
      <c r="H23" s="69">
        <v>50</v>
      </c>
      <c r="I23" s="70">
        <f t="shared" si="1"/>
        <v>645.8790999999999</v>
      </c>
      <c r="J23" s="69">
        <v>50</v>
      </c>
      <c r="K23" s="70"/>
      <c r="L23" s="70"/>
      <c r="M23" s="70">
        <f t="shared" si="3"/>
        <v>1291.7581999999998</v>
      </c>
    </row>
    <row r="24" spans="1:13" ht="12.75">
      <c r="A24" s="68">
        <v>9</v>
      </c>
      <c r="B24" s="68" t="s">
        <v>186</v>
      </c>
      <c r="C24" s="69">
        <f>'orçamento  (2)'!F100</f>
        <v>472.48879999999997</v>
      </c>
      <c r="D24" s="69">
        <f t="shared" si="0"/>
        <v>0.9828236048770808</v>
      </c>
      <c r="E24" s="69">
        <f t="shared" si="2"/>
        <v>0</v>
      </c>
      <c r="F24" s="69">
        <v>0</v>
      </c>
      <c r="G24" s="69">
        <f t="shared" si="4"/>
        <v>0</v>
      </c>
      <c r="H24" s="69"/>
      <c r="I24" s="70">
        <f t="shared" si="1"/>
        <v>472.48879999999997</v>
      </c>
      <c r="J24" s="69">
        <v>100</v>
      </c>
      <c r="K24" s="70"/>
      <c r="L24" s="70"/>
      <c r="M24" s="70">
        <f t="shared" si="3"/>
        <v>472.48879999999997</v>
      </c>
    </row>
    <row r="25" spans="1:13" ht="12.75">
      <c r="A25" s="68">
        <v>10</v>
      </c>
      <c r="B25" s="68" t="s">
        <v>27</v>
      </c>
      <c r="C25" s="69">
        <f>'orçamento  (2)'!F110</f>
        <v>9499.502820000002</v>
      </c>
      <c r="D25" s="69">
        <f t="shared" si="0"/>
        <v>19.759908819198245</v>
      </c>
      <c r="E25" s="69">
        <f t="shared" si="2"/>
        <v>0</v>
      </c>
      <c r="F25" s="69"/>
      <c r="G25" s="69">
        <f t="shared" si="4"/>
        <v>4749.751410000001</v>
      </c>
      <c r="H25" s="69">
        <v>50</v>
      </c>
      <c r="I25" s="70">
        <f t="shared" si="1"/>
        <v>4749.751410000001</v>
      </c>
      <c r="J25" s="69">
        <v>50</v>
      </c>
      <c r="K25" s="70"/>
      <c r="L25" s="70"/>
      <c r="M25" s="70">
        <f t="shared" si="3"/>
        <v>9499.502820000002</v>
      </c>
    </row>
    <row r="26" spans="1:13" ht="12.75">
      <c r="A26" s="68">
        <v>11</v>
      </c>
      <c r="B26" s="68" t="s">
        <v>28</v>
      </c>
      <c r="C26" s="69">
        <f>'orçamento  (2)'!F113</f>
        <v>438.99999999999994</v>
      </c>
      <c r="D26" s="69">
        <f t="shared" si="0"/>
        <v>0.9131635766626391</v>
      </c>
      <c r="E26" s="69">
        <f>C26*F26/100</f>
        <v>0</v>
      </c>
      <c r="F26" s="69"/>
      <c r="G26" s="69">
        <f t="shared" si="4"/>
        <v>0</v>
      </c>
      <c r="H26" s="69"/>
      <c r="I26" s="70">
        <f t="shared" si="1"/>
        <v>438.99999999999994</v>
      </c>
      <c r="J26" s="69">
        <v>100</v>
      </c>
      <c r="K26" s="70"/>
      <c r="L26" s="70"/>
      <c r="M26" s="70">
        <f t="shared" si="3"/>
        <v>438.99999999999994</v>
      </c>
    </row>
    <row r="27" spans="1:13" ht="13.5" thickBot="1">
      <c r="A27" s="72"/>
      <c r="B27" s="72"/>
      <c r="C27" s="73"/>
      <c r="D27" s="73"/>
      <c r="E27" s="73"/>
      <c r="F27" s="73"/>
      <c r="G27" s="73"/>
      <c r="H27" s="73"/>
      <c r="I27" s="74"/>
      <c r="J27" s="73"/>
      <c r="K27" s="74"/>
      <c r="L27" s="74"/>
      <c r="M27" s="74"/>
    </row>
    <row r="28" spans="1:13" ht="14.25" thickBot="1" thickTop="1">
      <c r="A28" s="75"/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3.5" thickTop="1">
      <c r="A29" s="77"/>
      <c r="B29" s="78" t="s">
        <v>58</v>
      </c>
      <c r="C29" s="79">
        <f>SUM(C16:C27)</f>
        <v>48074.62882</v>
      </c>
      <c r="D29" s="80">
        <f>SUM(D16:D27)</f>
        <v>100</v>
      </c>
      <c r="E29" s="80">
        <f>SUM(E16:E26)</f>
        <v>16374.628999999999</v>
      </c>
      <c r="F29" s="80">
        <f>E29/$C$29*100</f>
        <v>34.06085372246874</v>
      </c>
      <c r="G29" s="80">
        <f>SUM(G16:G26)</f>
        <v>20503.69301</v>
      </c>
      <c r="H29" s="80">
        <f>G29/$C$29*100</f>
        <v>42.649716728483725</v>
      </c>
      <c r="I29" s="80">
        <f>SUM(I16:I26)</f>
        <v>11196.306810000002</v>
      </c>
      <c r="J29" s="80">
        <f>I29/$C$29*100</f>
        <v>23.289429549047536</v>
      </c>
      <c r="K29" s="80"/>
      <c r="L29" s="80"/>
      <c r="M29" s="81">
        <f>SUM(M16:M27)</f>
        <v>48074.62882</v>
      </c>
    </row>
    <row r="30" spans="1:13" ht="13.5" thickBot="1">
      <c r="A30" s="82"/>
      <c r="B30" s="83" t="s">
        <v>33</v>
      </c>
      <c r="C30" s="84"/>
      <c r="D30" s="84"/>
      <c r="E30" s="84">
        <f>E29</f>
        <v>16374.628999999999</v>
      </c>
      <c r="F30" s="84">
        <f>E30/$C$29*100</f>
        <v>34.06085372246874</v>
      </c>
      <c r="G30" s="84">
        <f>E30+G29</f>
        <v>36878.322009999996</v>
      </c>
      <c r="H30" s="84">
        <f>G30/$C$29*100</f>
        <v>76.71057045095246</v>
      </c>
      <c r="I30" s="84">
        <f>I29+G30</f>
        <v>48074.62882</v>
      </c>
      <c r="J30" s="84">
        <f>I30/$C$29*100</f>
        <v>100</v>
      </c>
      <c r="K30" s="84"/>
      <c r="L30" s="84"/>
      <c r="M30" s="85"/>
    </row>
    <row r="31" ht="13.5" thickTop="1"/>
  </sheetData>
  <mergeCells count="3">
    <mergeCell ref="A8:M8"/>
    <mergeCell ref="A10:M10"/>
    <mergeCell ref="A12:M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2"/>
  <rowBreaks count="1" manualBreakCount="1">
    <brk id="3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gilda</cp:lastModifiedBy>
  <cp:lastPrinted>2012-07-02T19:09:21Z</cp:lastPrinted>
  <dcterms:created xsi:type="dcterms:W3CDTF">2002-06-25T19:11:37Z</dcterms:created>
  <dcterms:modified xsi:type="dcterms:W3CDTF">2012-07-02T19:09:38Z</dcterms:modified>
  <cp:category/>
  <cp:version/>
  <cp:contentType/>
  <cp:contentStatus/>
</cp:coreProperties>
</file>